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Q2030LA\Downloads\"/>
    </mc:Choice>
  </mc:AlternateContent>
  <xr:revisionPtr revIDLastSave="0" documentId="13_ncr:1_{43B6519F-503F-46CF-B236-EA20653202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 IMPUESTOS" sheetId="2" r:id="rId1"/>
  </sheets>
  <definedNames>
    <definedName name="_xlnm.Print_Area" localSheetId="0">'CON IMPUESTOS'!$A$1:$L$41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2" l="1"/>
  <c r="J30" i="2" l="1"/>
  <c r="K30" i="2" s="1"/>
  <c r="J31" i="2"/>
  <c r="J32" i="2" l="1"/>
  <c r="K31" i="2"/>
  <c r="L31" i="2" s="1"/>
  <c r="L30" i="2"/>
  <c r="K32" i="2" l="1"/>
  <c r="L32" i="2"/>
  <c r="J5" i="2" l="1"/>
  <c r="J25" i="2"/>
  <c r="K25" i="2" s="1"/>
  <c r="L25" i="2" s="1"/>
  <c r="J8" i="2"/>
  <c r="K8" i="2" s="1"/>
  <c r="J7" i="2"/>
  <c r="K7" i="2" s="1"/>
  <c r="L7" i="2" s="1"/>
  <c r="J17" i="2"/>
  <c r="K17" i="2" s="1"/>
  <c r="L17" i="2" s="1"/>
  <c r="J15" i="2"/>
  <c r="K15" i="2" s="1"/>
  <c r="L15" i="2" s="1"/>
  <c r="J19" i="2"/>
  <c r="K19" i="2" s="1"/>
  <c r="L19" i="2" s="1"/>
  <c r="J16" i="2"/>
  <c r="K16" i="2" s="1"/>
  <c r="L16" i="2" s="1"/>
  <c r="J14" i="2"/>
  <c r="K14" i="2" s="1"/>
  <c r="L14" i="2" s="1"/>
  <c r="J11" i="2"/>
  <c r="K11" i="2" s="1"/>
  <c r="L11" i="2" s="1"/>
  <c r="J6" i="2"/>
  <c r="K6" i="2" s="1"/>
  <c r="J24" i="2"/>
  <c r="K24" i="2" s="1"/>
  <c r="L24" i="2" s="1"/>
  <c r="J26" i="2"/>
  <c r="J13" i="2"/>
  <c r="K13" i="2" s="1"/>
  <c r="L13" i="2" s="1"/>
  <c r="J18" i="2"/>
  <c r="K18" i="2" s="1"/>
  <c r="L18" i="2" s="1"/>
  <c r="J23" i="2"/>
  <c r="J12" i="2"/>
  <c r="K12" i="2" s="1"/>
  <c r="J10" i="2"/>
  <c r="J9" i="2"/>
  <c r="K9" i="2" s="1"/>
  <c r="L12" i="2" l="1"/>
  <c r="L8" i="2"/>
  <c r="L9" i="2"/>
  <c r="K26" i="2"/>
  <c r="L26" i="2" s="1"/>
  <c r="J27" i="2"/>
  <c r="K23" i="2"/>
  <c r="L23" i="2" s="1"/>
  <c r="K5" i="2"/>
  <c r="L5" i="2" s="1"/>
  <c r="J20" i="2"/>
  <c r="K10" i="2"/>
  <c r="L10" i="2" s="1"/>
  <c r="L6" i="2"/>
  <c r="K20" i="2" l="1"/>
  <c r="L27" i="2"/>
  <c r="K27" i="2"/>
  <c r="L20" i="2"/>
  <c r="L33" i="2" l="1"/>
</calcChain>
</file>

<file path=xl/sharedStrings.xml><?xml version="1.0" encoding="utf-8"?>
<sst xmlns="http://schemas.openxmlformats.org/spreadsheetml/2006/main" count="87" uniqueCount="55">
  <si>
    <t>UNIDAD</t>
  </si>
  <si>
    <t>DESCRIPCION DEL ARTICULO</t>
  </si>
  <si>
    <t>ENTREGAS</t>
  </si>
  <si>
    <t>CANTIDAD</t>
  </si>
  <si>
    <t xml:space="preserve">BENEFICIARIOS </t>
  </si>
  <si>
    <t xml:space="preserve"> VALOR TOTAL </t>
  </si>
  <si>
    <t>Unidad</t>
  </si>
  <si>
    <t xml:space="preserve">SUBTOTAL  RACIONES NO PREPARADAS </t>
  </si>
  <si>
    <t>unidad</t>
  </si>
  <si>
    <t>TOTAL PROYECTO</t>
  </si>
  <si>
    <t>% IVA</t>
  </si>
  <si>
    <t>SUBTOTAL</t>
  </si>
  <si>
    <t>VALOR IVA</t>
  </si>
  <si>
    <t>SUBTOTAL PROYECTO</t>
  </si>
  <si>
    <t>IVA 19% PROYECTO</t>
  </si>
  <si>
    <t>IVA 5% PROYECTO</t>
  </si>
  <si>
    <t>PASTA ALIMENTICIA SENCILLA TIPO ESPAGUETI, EMPACADA EN BOLSA DE POLIETILENO. DE 250 GRS</t>
  </si>
  <si>
    <t>GALLETAS DE LECHE  x 18 UNIDADES</t>
  </si>
  <si>
    <t xml:space="preserve">PANELA 100% NATURAL, PESO NETO 1000 GRS, EMPACADA INDIVIDUAL </t>
  </si>
  <si>
    <t>ITEM</t>
  </si>
  <si>
    <t>CREMA DENTAL DE 150 ML/CM3, PRESENTACIÓN TUBO, USO HIGIENE ORAL</t>
  </si>
  <si>
    <t>JABON DE LAVAR EN BARRA AZUL CONTENIDO NETO 300 GRAMOS</t>
  </si>
  <si>
    <t xml:space="preserve">JABON DE TOCADOR EN BARRA DE 120G, </t>
  </si>
  <si>
    <t>PAPEL HIGIENICO TRIPLE HOJA POR ROLLOS</t>
  </si>
  <si>
    <t>SUBTOTAL UNITARIO</t>
  </si>
  <si>
    <t>CUBETA DE HUEVOS TIPO B x 30 UNIDADES</t>
  </si>
  <si>
    <t>Cubeta</t>
  </si>
  <si>
    <t>ATÚN EN LOMITOS, EN ACEITE VEGETAL, EN LATA, PESO NETO 175 GR</t>
  </si>
  <si>
    <t>175 Gr</t>
  </si>
  <si>
    <t>ACEITE VEGETAL, FRASCO PLASTICO CONT NETO 1000  ML</t>
  </si>
  <si>
    <t>LECHE EN POLVO ENTERA,, EN BOLSA LAMINADA, CONTENIDO NETO 380 GRS</t>
  </si>
  <si>
    <t>AVENA EN HOJUELAS, EMPACADA EN BOLSA DE POLIETILENO. DE 250 GRS</t>
  </si>
  <si>
    <t>380 Gr</t>
  </si>
  <si>
    <t>250 Gr</t>
  </si>
  <si>
    <t>ARROZ BLANCO, EMPACADO EN BOLSA DE POLIETILENO, PESO NETO 460 GRS</t>
  </si>
  <si>
    <t xml:space="preserve">HARINA  DE MAIZ, EMPACADA EN BOLSA DE POLIETILENO, CONT. NETO 500 GRS </t>
  </si>
  <si>
    <t>FRIJOL BOLA ROJA, TIPO 1, GRADO 2. GRANO SECO EMPACADO EN BOLSA DE POLIETILENO. DE 460 GRS</t>
  </si>
  <si>
    <t>LENTEJA TIPO 1, GRADO 2 DESENVAINADA, EMPACADA EN BOLSA DE POLIETILENO DE 460 GRS</t>
  </si>
  <si>
    <t>HARINA DE TRIGO TRADICIONAL FORTIFICADA EMPACADA EN BOLSA DE POLIETILENO x 500 GRAMOS</t>
  </si>
  <si>
    <t>CHOCOLATE EN BARRA, DE MESA TRADICIONAL, EN BOLSA DE PAPEL PARAFINADO POR 500 GRAMOS</t>
  </si>
  <si>
    <t>1000 Ml</t>
  </si>
  <si>
    <t>460 Gr</t>
  </si>
  <si>
    <t>500 Gr</t>
  </si>
  <si>
    <t>1000 Gr</t>
  </si>
  <si>
    <t>Paquete x 18 unid</t>
  </si>
  <si>
    <t>PRESUPUESTO TOTAL</t>
  </si>
  <si>
    <t>KIT DE AUTOCUIDADO PERSONAL A LOS ADULTOS MAYORES</t>
  </si>
  <si>
    <t>SUBTOTAL KIT DE AUTOCUIDADO PERSONAL A LOS ADULTOS MAYORES</t>
  </si>
  <si>
    <t>EMPAQUES PARA LOS PAQUETES NUTRICIONALES Y KIT DE AUTOCUIDADO DEL ADULTO MAYOR</t>
  </si>
  <si>
    <t>BOLSA EN LONA EN POLIPROPILENO, MEDIDA DE 40 * 30 CM, ESTAMPADA A DOS TINTAS, AMARRE CON ZUNCHO</t>
  </si>
  <si>
    <t>SUBTOTAL EMPAQUES PARA LOS PAQUETES NUTRICIONALES Y KIT DE AUTOCUIDADO DEL ADULTO MAYOR</t>
  </si>
  <si>
    <t>AZUCAR BLANCA  GRANULADA EMPACADA EN BOLSA DE POLIETILENO   POR 500 GRAMOS</t>
  </si>
  <si>
    <t>GARANTIZAR EMPAQUE PARA PAQUETE ALIMENTARIO: BOLSA EN LONA ESTAMPADA A 3 TINTAS POR UNA CARA, CON EL LOGO DE LA ADMINISTRACION MUNICIPAL "HATO COROZAL ALTO Y SOSTENIBLE", COCIDA CON CAPACIDAD PARA MÍNIMO 20 KILOS. AMARRE CON ZUNCHO</t>
  </si>
  <si>
    <t>SUMINISTRO DE PAQUETES NUTRICIONALES A LA POBLACION VULNERABLE ADULLTO MAYOR EN EL MUNICIPIO DE HATO COROZAL-CASANARE. “</t>
  </si>
  <si>
    <t>NIT.800012638-2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</si>
</sst>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164" formatCode="_-&quot;$&quot;\ * #,##0_-;\-&quot;$&quot;\ * #,##0_-;_-&quot;$&quot;\ * &quot;-&quot;_-;_-@_-"/>
    <numFmt numFmtId="165" formatCode="&quot;$&quot;\ #,##0_);[Red]\(&quot;$&quot;\ #,##0\)"/>
    <numFmt numFmtId="167" formatCode="&quot;$&quot;\ #,##0.0_);[Red]\(&quot;$&quot;\ #,##0.0\)"/>
    <numFmt numFmtId="168" formatCode="_-&quot;$&quot;* #,##0.0_-;\-&quot;$&quot;* #,##0.0_-;_-&quot;$&quot;* &quot;-&quot;?_-;_-@_-"/>
    <numFmt numFmtId="169" formatCode="_(&quot;$&quot;* #,##0.00_);_(&quot;$&quot;* \(#,##0.00\);_(&quot;$&quot;* &quot;-&quot;??_);_(@_)"/>
    <numFmt numFmtId="170" formatCode="_([$$-240A]\ * #,##0_);_([$$-240A]\ * \(#,##0\);_([$$-240A]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Calibri Light"/>
      <family val="1"/>
      <scheme val="major"/>
    </font>
    <font>
      <sz val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</cellStyleXfs>
  <cellXfs count="60">
    <xf numFmtId="0" fontId="0" fillId="0" borderId="0" xfId="0"/>
    <xf numFmtId="165" fontId="2" fillId="0" borderId="0" xfId="0" applyNumberFormat="1" applyFont="1" applyFill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42" fontId="3" fillId="0" borderId="3" xfId="1" applyFont="1" applyFill="1" applyBorder="1" applyAlignment="1">
      <alignment wrapText="1"/>
    </xf>
    <xf numFmtId="168" fontId="3" fillId="0" borderId="3" xfId="0" applyNumberFormat="1" applyFont="1" applyFill="1" applyBorder="1" applyAlignment="1">
      <alignment wrapText="1"/>
    </xf>
    <xf numFmtId="167" fontId="2" fillId="0" borderId="0" xfId="0" applyNumberFormat="1" applyFont="1" applyFill="1" applyAlignment="1">
      <alignment wrapText="1"/>
    </xf>
    <xf numFmtId="167" fontId="2" fillId="0" borderId="0" xfId="0" applyNumberFormat="1" applyFont="1" applyFill="1" applyBorder="1" applyAlignment="1">
      <alignment wrapText="1"/>
    </xf>
    <xf numFmtId="9" fontId="6" fillId="0" borderId="0" xfId="2" applyFont="1" applyFill="1" applyAlignment="1">
      <alignment horizontal="center" wrapText="1"/>
    </xf>
    <xf numFmtId="164" fontId="3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Border="1" applyAlignment="1">
      <alignment wrapText="1"/>
    </xf>
    <xf numFmtId="164" fontId="3" fillId="0" borderId="3" xfId="1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6" xfId="0" applyFont="1" applyFill="1" applyBorder="1" applyAlignment="1">
      <alignment wrapText="1"/>
    </xf>
    <xf numFmtId="165" fontId="3" fillId="0" borderId="0" xfId="0" applyNumberFormat="1" applyFont="1" applyFill="1" applyAlignment="1">
      <alignment wrapText="1"/>
    </xf>
    <xf numFmtId="165" fontId="5" fillId="0" borderId="4" xfId="0" applyNumberFormat="1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wrapText="1"/>
    </xf>
    <xf numFmtId="42" fontId="6" fillId="0" borderId="0" xfId="1" applyFont="1" applyFill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5" xfId="2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70" fontId="7" fillId="2" borderId="5" xfId="4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wrapText="1"/>
    </xf>
    <xf numFmtId="165" fontId="11" fillId="0" borderId="5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right" vertical="center" wrapText="1"/>
    </xf>
    <xf numFmtId="165" fontId="11" fillId="0" borderId="5" xfId="0" applyNumberFormat="1" applyFont="1" applyFill="1" applyBorder="1" applyAlignment="1">
      <alignment vertical="center" wrapText="1"/>
    </xf>
    <xf numFmtId="42" fontId="12" fillId="0" borderId="5" xfId="1" applyFont="1" applyFill="1" applyBorder="1" applyAlignment="1">
      <alignment horizontal="justify" vertical="center" wrapText="1"/>
    </xf>
    <xf numFmtId="42" fontId="13" fillId="0" borderId="5" xfId="1" applyFont="1" applyFill="1" applyBorder="1" applyAlignment="1">
      <alignment horizontal="justify" vertical="center" wrapText="1"/>
    </xf>
    <xf numFmtId="9" fontId="3" fillId="0" borderId="0" xfId="2" applyFont="1" applyFill="1" applyAlignment="1">
      <alignment horizontal="center" wrapText="1"/>
    </xf>
    <xf numFmtId="9" fontId="2" fillId="0" borderId="0" xfId="2" applyFont="1" applyFill="1" applyBorder="1" applyAlignment="1">
      <alignment horizontal="center" wrapText="1"/>
    </xf>
    <xf numFmtId="9" fontId="3" fillId="0" borderId="3" xfId="2" applyFont="1" applyFill="1" applyBorder="1" applyAlignment="1">
      <alignment horizontal="center" wrapText="1"/>
    </xf>
    <xf numFmtId="165" fontId="12" fillId="0" borderId="5" xfId="1" applyNumberFormat="1" applyFont="1" applyFill="1" applyBorder="1" applyAlignment="1">
      <alignment horizontal="justify" vertical="center" wrapText="1"/>
    </xf>
    <xf numFmtId="0" fontId="5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7">
    <cellStyle name="Millares [0] 2" xfId="3" xr:uid="{00000000-0005-0000-0000-00002F000000}"/>
    <cellStyle name="Millares 3" xfId="4" xr:uid="{8983D081-6048-E34B-9DCF-C83DE8E8F18C}"/>
    <cellStyle name="Moneda [0]" xfId="1" builtinId="7"/>
    <cellStyle name="Normal" xfId="0" builtinId="0"/>
    <cellStyle name="Normal 3" xfId="6" xr:uid="{E0A539D3-34D1-9F48-8ECE-B54B30FD634D}"/>
    <cellStyle name="Normal 4" xfId="5" xr:uid="{AA38129C-DDE7-4E4B-A208-4DA8E80CD33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0</xdr:row>
      <xdr:rowOff>182880</xdr:rowOff>
    </xdr:from>
    <xdr:to>
      <xdr:col>7</xdr:col>
      <xdr:colOff>683895</xdr:colOff>
      <xdr:row>0</xdr:row>
      <xdr:rowOff>894080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450F57-B900-27A8-B2E1-61C8F115C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9" t="7162" r="7807" b="6366"/>
        <a:stretch/>
      </xdr:blipFill>
      <xdr:spPr bwMode="auto">
        <a:xfrm>
          <a:off x="4305300" y="182880"/>
          <a:ext cx="752475" cy="711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990600</xdr:colOff>
      <xdr:row>39</xdr:row>
      <xdr:rowOff>0</xdr:rowOff>
    </xdr:from>
    <xdr:to>
      <xdr:col>10</xdr:col>
      <xdr:colOff>861060</xdr:colOff>
      <xdr:row>40</xdr:row>
      <xdr:rowOff>111760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EC1549F3-4820-9354-B63F-17C10188234D}"/>
            </a:ext>
          </a:extLst>
        </xdr:cNvPr>
        <xdr:cNvSpPr txBox="1">
          <a:spLocks noChangeArrowheads="1"/>
        </xdr:cNvSpPr>
      </xdr:nvSpPr>
      <xdr:spPr bwMode="auto">
        <a:xfrm>
          <a:off x="2278380" y="22212300"/>
          <a:ext cx="602742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5240" marR="14605" algn="ctr">
            <a:lnSpc>
              <a:spcPct val="97000"/>
            </a:lnSpc>
            <a:spcBef>
              <a:spcPts val="120"/>
            </a:spcBef>
            <a:spcAft>
              <a:spcPts val="0"/>
            </a:spcAft>
          </a:pPr>
          <a:r>
            <a:rPr lang="es-ES" sz="1100" i="1"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Calle 12 No. 8-13, Conmutador 6378066 – Fax 6378214 Palacio Municipal - Código postal: 852010 Página Web: </a:t>
          </a:r>
          <a:r>
            <a:rPr lang="es-ES" sz="1100" i="1" u="sng">
              <a:solidFill>
                <a:srgbClr val="0000FF"/>
              </a:solidFill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www.hatocorozal-casanare.gov.co</a:t>
          </a:r>
          <a:r>
            <a:rPr lang="es-ES" sz="1100" i="1">
              <a:solidFill>
                <a:srgbClr val="0000FF"/>
              </a:solidFill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 </a:t>
          </a:r>
          <a:r>
            <a:rPr lang="es-ES" sz="1100" i="1"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e-mail: </a:t>
          </a:r>
          <a:r>
            <a:rPr lang="es-ES" sz="1100" i="1" u="sng">
              <a:solidFill>
                <a:srgbClr val="0563C1"/>
              </a:solidFill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desarrollo@hatocorozal-casanare.gov.co</a:t>
          </a:r>
          <a:r>
            <a:rPr lang="es-ES" sz="1100" i="1">
              <a:solidFill>
                <a:srgbClr val="0000FF"/>
              </a:solidFill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 </a:t>
          </a:r>
          <a:r>
            <a:rPr lang="es-ES" sz="1200" i="0">
              <a:effectLst/>
              <a:latin typeface="Arial Narrow" panose="020B060602020203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Hato Corozal – Casanare </a:t>
          </a:r>
          <a:r>
            <a:rPr lang="es-ES" sz="1400" i="0">
              <a:effectLst/>
              <a:latin typeface="Lucida Sans" panose="020B060203050402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“</a:t>
          </a:r>
          <a:r>
            <a:rPr lang="es-ES" sz="1100" i="0">
              <a:effectLst/>
              <a:latin typeface="Lucida Sans" panose="020B0602030504020204" pitchFamily="34" charset="0"/>
              <a:ea typeface="Arial Narrow" panose="020B0606020202030204" pitchFamily="34" charset="0"/>
              <a:cs typeface="Arial Narrow" panose="020B0606020202030204" pitchFamily="34" charset="0"/>
            </a:rPr>
            <a:t>Alto y Sostenible”</a:t>
          </a:r>
          <a:endParaRPr lang="es-MX" sz="1100" i="1">
            <a:effectLst/>
            <a:latin typeface="Arial Narrow" panose="020B0606020202030204" pitchFamily="34" charset="0"/>
            <a:ea typeface="Arial Narrow" panose="020B0606020202030204" pitchFamily="34" charset="0"/>
            <a:cs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D14F-9DCD-F542-A389-B7FB1CB538BB}">
  <dimension ref="A1:N41"/>
  <sheetViews>
    <sheetView tabSelected="1" view="pageBreakPreview" topLeftCell="A34" zoomScale="125" zoomScaleNormal="125" zoomScaleSheetLayoutView="125" workbookViewId="0">
      <selection activeCell="I41" sqref="I41"/>
    </sheetView>
  </sheetViews>
  <sheetFormatPr baseColWidth="10" defaultColWidth="11.42578125" defaultRowHeight="12" x14ac:dyDescent="0.2"/>
  <cols>
    <col min="1" max="1" width="5.28515625" style="14" customWidth="1"/>
    <col min="2" max="2" width="5" style="35" customWidth="1"/>
    <col min="3" max="3" width="9" style="14" customWidth="1"/>
    <col min="4" max="4" width="18.28515625" style="14" customWidth="1"/>
    <col min="5" max="5" width="9.7109375" style="14" customWidth="1"/>
    <col min="6" max="6" width="7.85546875" style="14" customWidth="1"/>
    <col min="7" max="7" width="10.42578125" style="14" customWidth="1"/>
    <col min="8" max="8" width="15.5703125" style="14" customWidth="1"/>
    <col min="9" max="9" width="14.42578125" style="44" bestFit="1" customWidth="1"/>
    <col min="10" max="10" width="16.140625" style="14" customWidth="1"/>
    <col min="11" max="11" width="13.42578125" style="10" customWidth="1"/>
    <col min="12" max="12" width="15.140625" style="14" customWidth="1"/>
    <col min="13" max="16384" width="11.42578125" style="14"/>
  </cols>
  <sheetData>
    <row r="1" spans="1:14" ht="87" customHeight="1" x14ac:dyDescent="0.2">
      <c r="A1" s="51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ht="27" customHeight="1" x14ac:dyDescent="0.2">
      <c r="A2" s="15"/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14.25" customHeight="1" x14ac:dyDescent="0.2">
      <c r="A3" s="15"/>
      <c r="B3" s="25"/>
      <c r="C3" s="25"/>
      <c r="D3" s="25"/>
      <c r="E3" s="25"/>
      <c r="F3" s="25"/>
      <c r="G3" s="25"/>
      <c r="H3" s="25"/>
      <c r="I3" s="26"/>
      <c r="J3" s="25"/>
      <c r="K3" s="27"/>
      <c r="L3" s="25"/>
    </row>
    <row r="4" spans="1:14" ht="39" customHeight="1" x14ac:dyDescent="0.2">
      <c r="A4" s="15"/>
      <c r="B4" s="25" t="s">
        <v>19</v>
      </c>
      <c r="C4" s="25" t="s">
        <v>0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24</v>
      </c>
      <c r="I4" s="26" t="s">
        <v>10</v>
      </c>
      <c r="J4" s="25" t="s">
        <v>11</v>
      </c>
      <c r="K4" s="27" t="s">
        <v>12</v>
      </c>
      <c r="L4" s="25" t="s">
        <v>5</v>
      </c>
    </row>
    <row r="5" spans="1:14" ht="22.5" x14ac:dyDescent="0.2">
      <c r="A5" s="15"/>
      <c r="B5" s="28">
        <v>1</v>
      </c>
      <c r="C5" s="4" t="s">
        <v>26</v>
      </c>
      <c r="D5" s="22" t="s">
        <v>25</v>
      </c>
      <c r="E5" s="28">
        <v>2</v>
      </c>
      <c r="F5" s="28">
        <v>1</v>
      </c>
      <c r="G5" s="28">
        <v>500</v>
      </c>
      <c r="H5" s="34">
        <v>23352</v>
      </c>
      <c r="I5" s="30">
        <v>0</v>
      </c>
      <c r="J5" s="29">
        <f t="shared" ref="J5:J19" si="0">+H5*F5*G5*E5</f>
        <v>23352000</v>
      </c>
      <c r="K5" s="31">
        <f>+J5*I5</f>
        <v>0</v>
      </c>
      <c r="L5" s="29">
        <f>+J5+K5</f>
        <v>23352000</v>
      </c>
      <c r="M5" s="14">
        <v>1500</v>
      </c>
    </row>
    <row r="6" spans="1:14" ht="45" x14ac:dyDescent="0.2">
      <c r="A6" s="15"/>
      <c r="B6" s="28">
        <v>2</v>
      </c>
      <c r="C6" s="4" t="s">
        <v>28</v>
      </c>
      <c r="D6" s="37" t="s">
        <v>27</v>
      </c>
      <c r="E6" s="28">
        <v>2</v>
      </c>
      <c r="F6" s="28">
        <v>2</v>
      </c>
      <c r="G6" s="28">
        <v>500</v>
      </c>
      <c r="H6" s="34">
        <v>9313</v>
      </c>
      <c r="I6" s="30">
        <v>0.19</v>
      </c>
      <c r="J6" s="29">
        <f t="shared" si="0"/>
        <v>18626000</v>
      </c>
      <c r="K6" s="31">
        <f t="shared" ref="K6:K19" si="1">+J6*I6</f>
        <v>3538940</v>
      </c>
      <c r="L6" s="29">
        <f t="shared" ref="L6:L19" si="2">+J6+K6</f>
        <v>22164940</v>
      </c>
      <c r="M6" s="14">
        <v>700</v>
      </c>
      <c r="N6" s="16"/>
    </row>
    <row r="7" spans="1:14" ht="45" x14ac:dyDescent="0.2">
      <c r="A7" s="15"/>
      <c r="B7" s="28">
        <v>3</v>
      </c>
      <c r="C7" s="4" t="s">
        <v>43</v>
      </c>
      <c r="D7" s="38" t="s">
        <v>18</v>
      </c>
      <c r="E7" s="28">
        <v>2</v>
      </c>
      <c r="F7" s="28">
        <v>1</v>
      </c>
      <c r="G7" s="28">
        <v>500</v>
      </c>
      <c r="H7" s="34">
        <v>5282</v>
      </c>
      <c r="I7" s="30">
        <v>0</v>
      </c>
      <c r="J7" s="29">
        <f t="shared" si="0"/>
        <v>5282000</v>
      </c>
      <c r="K7" s="31">
        <f t="shared" si="1"/>
        <v>0</v>
      </c>
      <c r="L7" s="29">
        <f t="shared" si="2"/>
        <v>5282000</v>
      </c>
      <c r="M7" s="14">
        <v>1000</v>
      </c>
    </row>
    <row r="8" spans="1:14" ht="33.75" x14ac:dyDescent="0.2">
      <c r="A8" s="15"/>
      <c r="B8" s="28">
        <v>4</v>
      </c>
      <c r="C8" s="4" t="s">
        <v>40</v>
      </c>
      <c r="D8" s="22" t="s">
        <v>29</v>
      </c>
      <c r="E8" s="28">
        <v>2</v>
      </c>
      <c r="F8" s="28">
        <v>1</v>
      </c>
      <c r="G8" s="28">
        <v>500</v>
      </c>
      <c r="H8" s="34">
        <v>17514</v>
      </c>
      <c r="I8" s="30">
        <v>0.19</v>
      </c>
      <c r="J8" s="29">
        <f t="shared" si="0"/>
        <v>17514000</v>
      </c>
      <c r="K8" s="31">
        <f>+J8*I8</f>
        <v>3327660</v>
      </c>
      <c r="L8" s="29">
        <f t="shared" si="2"/>
        <v>20841660</v>
      </c>
      <c r="M8" s="14">
        <v>1000</v>
      </c>
    </row>
    <row r="9" spans="1:14" ht="67.5" x14ac:dyDescent="0.2">
      <c r="A9" s="15"/>
      <c r="B9" s="28">
        <v>5</v>
      </c>
      <c r="C9" s="4" t="s">
        <v>33</v>
      </c>
      <c r="D9" s="23" t="s">
        <v>16</v>
      </c>
      <c r="E9" s="28">
        <v>2</v>
      </c>
      <c r="F9" s="28">
        <v>2</v>
      </c>
      <c r="G9" s="28">
        <v>500</v>
      </c>
      <c r="H9" s="34">
        <v>2154.5</v>
      </c>
      <c r="I9" s="30">
        <v>0.05</v>
      </c>
      <c r="J9" s="29">
        <f t="shared" si="0"/>
        <v>4309000</v>
      </c>
      <c r="K9" s="31">
        <f t="shared" si="1"/>
        <v>215450</v>
      </c>
      <c r="L9" s="29">
        <f t="shared" si="2"/>
        <v>4524450</v>
      </c>
      <c r="M9" s="14">
        <v>1000</v>
      </c>
    </row>
    <row r="10" spans="1:14" ht="45" x14ac:dyDescent="0.2">
      <c r="A10" s="15"/>
      <c r="B10" s="28">
        <v>6</v>
      </c>
      <c r="C10" s="4" t="s">
        <v>32</v>
      </c>
      <c r="D10" s="23" t="s">
        <v>30</v>
      </c>
      <c r="E10" s="28">
        <v>2</v>
      </c>
      <c r="F10" s="28">
        <v>2</v>
      </c>
      <c r="G10" s="28">
        <v>500</v>
      </c>
      <c r="H10" s="34">
        <v>13658.140000000001</v>
      </c>
      <c r="I10" s="30">
        <v>0</v>
      </c>
      <c r="J10" s="29">
        <f t="shared" si="0"/>
        <v>27316280.000000004</v>
      </c>
      <c r="K10" s="31">
        <f t="shared" si="1"/>
        <v>0</v>
      </c>
      <c r="L10" s="29">
        <f t="shared" si="2"/>
        <v>27316280.000000004</v>
      </c>
      <c r="M10" s="14">
        <v>760</v>
      </c>
    </row>
    <row r="11" spans="1:14" ht="45" x14ac:dyDescent="0.2">
      <c r="A11" s="15"/>
      <c r="B11" s="28">
        <v>7</v>
      </c>
      <c r="C11" s="4" t="s">
        <v>33</v>
      </c>
      <c r="D11" s="22" t="s">
        <v>31</v>
      </c>
      <c r="E11" s="28">
        <v>2</v>
      </c>
      <c r="F11" s="28">
        <v>1</v>
      </c>
      <c r="G11" s="28">
        <v>500</v>
      </c>
      <c r="H11" s="34">
        <v>3044.1000000000004</v>
      </c>
      <c r="I11" s="30">
        <v>0.05</v>
      </c>
      <c r="J11" s="29">
        <f t="shared" si="0"/>
        <v>3044100.0000000005</v>
      </c>
      <c r="K11" s="31">
        <f t="shared" si="1"/>
        <v>152205.00000000003</v>
      </c>
      <c r="L11" s="29">
        <f t="shared" si="2"/>
        <v>3196305.0000000005</v>
      </c>
      <c r="M11" s="14">
        <v>500</v>
      </c>
    </row>
    <row r="12" spans="1:14" ht="45" x14ac:dyDescent="0.2">
      <c r="A12" s="15"/>
      <c r="B12" s="28">
        <v>8</v>
      </c>
      <c r="C12" s="4" t="s">
        <v>41</v>
      </c>
      <c r="D12" s="24" t="s">
        <v>34</v>
      </c>
      <c r="E12" s="28">
        <v>2</v>
      </c>
      <c r="F12" s="28">
        <v>2</v>
      </c>
      <c r="G12" s="28">
        <v>500</v>
      </c>
      <c r="H12" s="34">
        <v>5001.2199999999993</v>
      </c>
      <c r="I12" s="30">
        <v>0</v>
      </c>
      <c r="J12" s="29">
        <f t="shared" si="0"/>
        <v>10002439.999999998</v>
      </c>
      <c r="K12" s="31">
        <f t="shared" si="1"/>
        <v>0</v>
      </c>
      <c r="L12" s="29">
        <f t="shared" si="2"/>
        <v>10002439.999999998</v>
      </c>
      <c r="M12" s="14">
        <v>1840</v>
      </c>
    </row>
    <row r="13" spans="1:14" ht="45" x14ac:dyDescent="0.2">
      <c r="A13" s="15"/>
      <c r="B13" s="28">
        <v>9</v>
      </c>
      <c r="C13" s="4" t="s">
        <v>42</v>
      </c>
      <c r="D13" s="22" t="s">
        <v>35</v>
      </c>
      <c r="E13" s="28">
        <v>2</v>
      </c>
      <c r="F13" s="28">
        <v>2</v>
      </c>
      <c r="G13" s="28">
        <v>500</v>
      </c>
      <c r="H13" s="34">
        <v>2963.48</v>
      </c>
      <c r="I13" s="30">
        <v>0.05</v>
      </c>
      <c r="J13" s="29">
        <f t="shared" si="0"/>
        <v>5926960</v>
      </c>
      <c r="K13" s="31">
        <f t="shared" si="1"/>
        <v>296348</v>
      </c>
      <c r="L13" s="29">
        <f t="shared" si="2"/>
        <v>6223308</v>
      </c>
      <c r="M13" s="14">
        <v>1000</v>
      </c>
    </row>
    <row r="14" spans="1:14" ht="67.5" x14ac:dyDescent="0.2">
      <c r="A14" s="15"/>
      <c r="B14" s="28">
        <v>10</v>
      </c>
      <c r="C14" s="4" t="s">
        <v>41</v>
      </c>
      <c r="D14" s="22" t="s">
        <v>36</v>
      </c>
      <c r="E14" s="28">
        <v>2</v>
      </c>
      <c r="F14" s="28">
        <v>2</v>
      </c>
      <c r="G14" s="28">
        <v>500</v>
      </c>
      <c r="H14" s="34">
        <v>7394.7999999999993</v>
      </c>
      <c r="I14" s="30">
        <v>0</v>
      </c>
      <c r="J14" s="29">
        <f t="shared" si="0"/>
        <v>14789599.999999998</v>
      </c>
      <c r="K14" s="31">
        <f t="shared" si="1"/>
        <v>0</v>
      </c>
      <c r="L14" s="29">
        <f t="shared" si="2"/>
        <v>14789599.999999998</v>
      </c>
      <c r="M14" s="14">
        <v>920</v>
      </c>
    </row>
    <row r="15" spans="1:14" ht="67.5" x14ac:dyDescent="0.2">
      <c r="A15" s="15"/>
      <c r="B15" s="28">
        <v>11</v>
      </c>
      <c r="C15" s="4" t="s">
        <v>41</v>
      </c>
      <c r="D15" s="23" t="s">
        <v>37</v>
      </c>
      <c r="E15" s="28">
        <v>2</v>
      </c>
      <c r="F15" s="28">
        <v>2</v>
      </c>
      <c r="G15" s="28">
        <v>500</v>
      </c>
      <c r="H15" s="34">
        <v>4309</v>
      </c>
      <c r="I15" s="30">
        <v>0</v>
      </c>
      <c r="J15" s="29">
        <f t="shared" si="0"/>
        <v>8618000</v>
      </c>
      <c r="K15" s="31">
        <f t="shared" si="1"/>
        <v>0</v>
      </c>
      <c r="L15" s="29">
        <f t="shared" si="2"/>
        <v>8618000</v>
      </c>
      <c r="M15" s="14">
        <v>920</v>
      </c>
    </row>
    <row r="16" spans="1:14" ht="24" x14ac:dyDescent="0.2">
      <c r="A16" s="15"/>
      <c r="B16" s="28">
        <v>12</v>
      </c>
      <c r="C16" s="4" t="s">
        <v>44</v>
      </c>
      <c r="D16" s="38" t="s">
        <v>17</v>
      </c>
      <c r="E16" s="28">
        <v>2</v>
      </c>
      <c r="F16" s="28">
        <v>1</v>
      </c>
      <c r="G16" s="28">
        <v>500</v>
      </c>
      <c r="H16" s="34">
        <v>9424.2000000000007</v>
      </c>
      <c r="I16" s="30">
        <v>0.19</v>
      </c>
      <c r="J16" s="29">
        <f t="shared" si="0"/>
        <v>9424200</v>
      </c>
      <c r="K16" s="31">
        <f t="shared" si="1"/>
        <v>1790598</v>
      </c>
      <c r="L16" s="29">
        <f t="shared" si="2"/>
        <v>11214798</v>
      </c>
      <c r="M16" s="14">
        <v>216</v>
      </c>
    </row>
    <row r="17" spans="1:14" ht="67.5" x14ac:dyDescent="0.2">
      <c r="A17" s="15"/>
      <c r="B17" s="28">
        <v>15</v>
      </c>
      <c r="C17" s="4" t="s">
        <v>42</v>
      </c>
      <c r="D17" s="22" t="s">
        <v>38</v>
      </c>
      <c r="E17" s="28">
        <v>2</v>
      </c>
      <c r="F17" s="28">
        <v>2</v>
      </c>
      <c r="G17" s="28">
        <v>500</v>
      </c>
      <c r="H17" s="34">
        <v>5004</v>
      </c>
      <c r="I17" s="30">
        <v>0.05</v>
      </c>
      <c r="J17" s="29">
        <f t="shared" si="0"/>
        <v>10008000</v>
      </c>
      <c r="K17" s="31">
        <f t="shared" si="1"/>
        <v>500400</v>
      </c>
      <c r="L17" s="29">
        <f t="shared" si="2"/>
        <v>10508400</v>
      </c>
      <c r="M17" s="14">
        <v>1000</v>
      </c>
    </row>
    <row r="18" spans="1:14" ht="67.5" x14ac:dyDescent="0.2">
      <c r="A18" s="15"/>
      <c r="B18" s="28">
        <v>16</v>
      </c>
      <c r="C18" s="4" t="s">
        <v>42</v>
      </c>
      <c r="D18" s="38" t="s">
        <v>39</v>
      </c>
      <c r="E18" s="28">
        <v>2</v>
      </c>
      <c r="F18" s="28">
        <v>1</v>
      </c>
      <c r="G18" s="28">
        <v>500</v>
      </c>
      <c r="H18" s="34">
        <v>10634.89</v>
      </c>
      <c r="I18" s="30">
        <v>0.05</v>
      </c>
      <c r="J18" s="29">
        <f t="shared" si="0"/>
        <v>10634890</v>
      </c>
      <c r="K18" s="31">
        <f t="shared" si="1"/>
        <v>531744.5</v>
      </c>
      <c r="L18" s="29">
        <f t="shared" si="2"/>
        <v>11166634.5</v>
      </c>
      <c r="M18" s="14">
        <v>500</v>
      </c>
    </row>
    <row r="19" spans="1:14" ht="56.25" x14ac:dyDescent="0.2">
      <c r="A19" s="15"/>
      <c r="B19" s="28">
        <v>17</v>
      </c>
      <c r="C19" s="4" t="s">
        <v>42</v>
      </c>
      <c r="D19" s="22" t="s">
        <v>51</v>
      </c>
      <c r="E19" s="28">
        <v>2</v>
      </c>
      <c r="F19" s="28">
        <v>2</v>
      </c>
      <c r="G19" s="28">
        <v>500</v>
      </c>
      <c r="H19" s="34">
        <v>5421</v>
      </c>
      <c r="I19" s="30">
        <v>0.05</v>
      </c>
      <c r="J19" s="29">
        <f t="shared" si="0"/>
        <v>10842000</v>
      </c>
      <c r="K19" s="31">
        <f t="shared" si="1"/>
        <v>542100</v>
      </c>
      <c r="L19" s="29">
        <f t="shared" si="2"/>
        <v>11384100</v>
      </c>
      <c r="M19" s="14">
        <v>1000</v>
      </c>
    </row>
    <row r="20" spans="1:14" ht="32.1" customHeight="1" x14ac:dyDescent="0.2">
      <c r="A20" s="15"/>
      <c r="B20" s="55" t="s">
        <v>7</v>
      </c>
      <c r="C20" s="56"/>
      <c r="D20" s="56"/>
      <c r="E20" s="56"/>
      <c r="F20" s="56"/>
      <c r="G20" s="56"/>
      <c r="H20" s="56"/>
      <c r="I20" s="57"/>
      <c r="J20" s="39">
        <f>SUM(J5:J19)</f>
        <v>179689470</v>
      </c>
      <c r="K20" s="39">
        <f>SUM(K5:K19)</f>
        <v>10895445.5</v>
      </c>
      <c r="L20" s="39">
        <f>SUM(L5:L19)</f>
        <v>190584915.5</v>
      </c>
    </row>
    <row r="21" spans="1:14" ht="30.95" customHeight="1" thickBot="1" x14ac:dyDescent="0.25">
      <c r="A21" s="15"/>
      <c r="B21" s="54" t="s">
        <v>46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N21" s="17"/>
    </row>
    <row r="22" spans="1:14" ht="39" customHeight="1" x14ac:dyDescent="0.2">
      <c r="A22" s="15"/>
      <c r="B22" s="25" t="s">
        <v>19</v>
      </c>
      <c r="C22" s="25" t="s">
        <v>0</v>
      </c>
      <c r="D22" s="25" t="s">
        <v>1</v>
      </c>
      <c r="E22" s="25" t="s">
        <v>2</v>
      </c>
      <c r="F22" s="25" t="s">
        <v>3</v>
      </c>
      <c r="G22" s="25" t="s">
        <v>4</v>
      </c>
      <c r="H22" s="25" t="s">
        <v>24</v>
      </c>
      <c r="I22" s="26" t="s">
        <v>10</v>
      </c>
      <c r="J22" s="25" t="s">
        <v>11</v>
      </c>
      <c r="K22" s="27" t="s">
        <v>12</v>
      </c>
      <c r="L22" s="25" t="s">
        <v>5</v>
      </c>
    </row>
    <row r="23" spans="1:14" ht="60.75" thickBot="1" x14ac:dyDescent="0.25">
      <c r="A23" s="15"/>
      <c r="B23" s="28">
        <v>18</v>
      </c>
      <c r="C23" s="4" t="s">
        <v>6</v>
      </c>
      <c r="D23" s="4" t="s">
        <v>20</v>
      </c>
      <c r="E23" s="28">
        <v>2</v>
      </c>
      <c r="F23" s="28">
        <v>1</v>
      </c>
      <c r="G23" s="28">
        <v>500</v>
      </c>
      <c r="H23" s="34">
        <v>13900</v>
      </c>
      <c r="I23" s="30">
        <v>0.19</v>
      </c>
      <c r="J23" s="29">
        <f>+H23*F23*G23*E23</f>
        <v>13900000</v>
      </c>
      <c r="K23" s="32">
        <f>+J23*I23</f>
        <v>2641000</v>
      </c>
      <c r="L23" s="33">
        <f>+J23+K23</f>
        <v>16541000</v>
      </c>
      <c r="M23" s="14">
        <v>150</v>
      </c>
      <c r="N23" s="18"/>
    </row>
    <row r="24" spans="1:14" ht="48.75" thickBot="1" x14ac:dyDescent="0.25">
      <c r="A24" s="15"/>
      <c r="B24" s="28">
        <v>19</v>
      </c>
      <c r="C24" s="4" t="s">
        <v>6</v>
      </c>
      <c r="D24" s="4" t="s">
        <v>21</v>
      </c>
      <c r="E24" s="28">
        <v>2</v>
      </c>
      <c r="F24" s="28">
        <v>1</v>
      </c>
      <c r="G24" s="28">
        <v>500</v>
      </c>
      <c r="H24" s="34">
        <v>2686.5546215099998</v>
      </c>
      <c r="I24" s="30">
        <v>0.19</v>
      </c>
      <c r="J24" s="29">
        <f>+H24*F24*G24*E24</f>
        <v>2686554.62151</v>
      </c>
      <c r="K24" s="32">
        <f t="shared" ref="K24:K26" si="3">+J24*I24</f>
        <v>510445.37808689999</v>
      </c>
      <c r="L24" s="33">
        <f t="shared" ref="L24:L26" si="4">+J24+K24</f>
        <v>3196999.9995968998</v>
      </c>
      <c r="M24" s="14">
        <v>300</v>
      </c>
      <c r="N24" s="18"/>
    </row>
    <row r="25" spans="1:14" ht="36.75" thickBot="1" x14ac:dyDescent="0.25">
      <c r="A25" s="15"/>
      <c r="B25" s="28">
        <v>20</v>
      </c>
      <c r="C25" s="4" t="s">
        <v>8</v>
      </c>
      <c r="D25" s="4" t="s">
        <v>22</v>
      </c>
      <c r="E25" s="28">
        <v>2</v>
      </c>
      <c r="F25" s="28">
        <v>1</v>
      </c>
      <c r="G25" s="28">
        <v>500</v>
      </c>
      <c r="H25" s="34">
        <v>3614</v>
      </c>
      <c r="I25" s="30">
        <v>0.19</v>
      </c>
      <c r="J25" s="29">
        <f>+H25*F25*G25*E25</f>
        <v>3614000</v>
      </c>
      <c r="K25" s="32">
        <f t="shared" si="3"/>
        <v>686660</v>
      </c>
      <c r="L25" s="33">
        <f t="shared" si="4"/>
        <v>4300660</v>
      </c>
      <c r="M25" s="14">
        <v>120</v>
      </c>
      <c r="N25" s="18"/>
    </row>
    <row r="26" spans="1:14" ht="36.75" thickBot="1" x14ac:dyDescent="0.25">
      <c r="A26" s="15"/>
      <c r="B26" s="28">
        <v>21</v>
      </c>
      <c r="C26" s="4" t="s">
        <v>8</v>
      </c>
      <c r="D26" s="4" t="s">
        <v>23</v>
      </c>
      <c r="E26" s="28">
        <v>2</v>
      </c>
      <c r="F26" s="28">
        <v>1</v>
      </c>
      <c r="G26" s="28">
        <v>500</v>
      </c>
      <c r="H26" s="34">
        <v>3461.1000000000004</v>
      </c>
      <c r="I26" s="30">
        <v>0.19</v>
      </c>
      <c r="J26" s="29">
        <f>+H26*F26*G26*E26</f>
        <v>3461100.0000000005</v>
      </c>
      <c r="K26" s="32">
        <f t="shared" si="3"/>
        <v>657609.00000000012</v>
      </c>
      <c r="L26" s="33">
        <f t="shared" si="4"/>
        <v>4118709.0000000005</v>
      </c>
      <c r="M26" s="14">
        <v>100</v>
      </c>
      <c r="N26" s="18"/>
    </row>
    <row r="27" spans="1:14" ht="30" customHeight="1" x14ac:dyDescent="0.2">
      <c r="A27" s="15"/>
      <c r="B27" s="55" t="s">
        <v>47</v>
      </c>
      <c r="C27" s="56"/>
      <c r="D27" s="56"/>
      <c r="E27" s="56"/>
      <c r="F27" s="56"/>
      <c r="G27" s="56"/>
      <c r="H27" s="56"/>
      <c r="I27" s="57"/>
      <c r="J27" s="40">
        <f>SUM(J23:J26)</f>
        <v>23661654.621509999</v>
      </c>
      <c r="K27" s="40">
        <f>SUM(K23:K26)</f>
        <v>4495714.3780869003</v>
      </c>
      <c r="L27" s="40">
        <f>SUM(L23:L26)</f>
        <v>28157368.999596901</v>
      </c>
    </row>
    <row r="28" spans="1:14" ht="35.1" customHeight="1" thickBot="1" x14ac:dyDescent="0.25">
      <c r="A28" s="15"/>
      <c r="B28" s="54" t="s">
        <v>48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14">
        <f>SUM(M5:M26)</f>
        <v>14526</v>
      </c>
      <c r="N28" s="17"/>
    </row>
    <row r="29" spans="1:14" ht="35.1" customHeight="1" x14ac:dyDescent="0.2">
      <c r="A29" s="15"/>
      <c r="B29" s="25" t="s">
        <v>19</v>
      </c>
      <c r="C29" s="25" t="s">
        <v>0</v>
      </c>
      <c r="D29" s="25" t="s">
        <v>1</v>
      </c>
      <c r="E29" s="25" t="s">
        <v>2</v>
      </c>
      <c r="F29" s="25" t="s">
        <v>3</v>
      </c>
      <c r="G29" s="25" t="s">
        <v>4</v>
      </c>
      <c r="H29" s="25" t="s">
        <v>24</v>
      </c>
      <c r="I29" s="26" t="s">
        <v>10</v>
      </c>
      <c r="J29" s="25" t="s">
        <v>11</v>
      </c>
      <c r="K29" s="27" t="s">
        <v>12</v>
      </c>
      <c r="L29" s="25" t="s">
        <v>5</v>
      </c>
    </row>
    <row r="30" spans="1:14" ht="216.75" thickBot="1" x14ac:dyDescent="0.25">
      <c r="A30" s="15"/>
      <c r="B30" s="28">
        <v>22</v>
      </c>
      <c r="C30" s="4" t="s">
        <v>6</v>
      </c>
      <c r="D30" s="48" t="s">
        <v>52</v>
      </c>
      <c r="E30" s="28">
        <v>2</v>
      </c>
      <c r="F30" s="28">
        <v>1</v>
      </c>
      <c r="G30" s="28">
        <v>500</v>
      </c>
      <c r="H30" s="34">
        <v>4865</v>
      </c>
      <c r="I30" s="30">
        <v>0.19</v>
      </c>
      <c r="J30" s="29">
        <f>+H30*F30*G30*E30</f>
        <v>4865000</v>
      </c>
      <c r="K30" s="32">
        <f>+J30*I30</f>
        <v>924350</v>
      </c>
      <c r="L30" s="33">
        <f>+J30+K30</f>
        <v>5789350</v>
      </c>
      <c r="N30" s="18"/>
    </row>
    <row r="31" spans="1:14" ht="84.75" thickBot="1" x14ac:dyDescent="0.25">
      <c r="A31" s="15"/>
      <c r="B31" s="28">
        <v>23</v>
      </c>
      <c r="C31" s="4" t="s">
        <v>6</v>
      </c>
      <c r="D31" s="48" t="s">
        <v>49</v>
      </c>
      <c r="E31" s="28">
        <v>2</v>
      </c>
      <c r="F31" s="28">
        <v>1</v>
      </c>
      <c r="G31" s="28">
        <v>500</v>
      </c>
      <c r="H31" s="34">
        <v>4587</v>
      </c>
      <c r="I31" s="30">
        <v>0.19</v>
      </c>
      <c r="J31" s="29">
        <f>+H31*F31*G31*E31</f>
        <v>4587000</v>
      </c>
      <c r="K31" s="32">
        <f t="shared" ref="K31" si="5">+J31*I31</f>
        <v>871530</v>
      </c>
      <c r="L31" s="33">
        <f t="shared" ref="L31" si="6">+J31+K31</f>
        <v>5458530</v>
      </c>
      <c r="N31" s="18"/>
    </row>
    <row r="32" spans="1:14" ht="35.1" customHeight="1" x14ac:dyDescent="0.2">
      <c r="A32" s="15"/>
      <c r="B32" s="55" t="s">
        <v>50</v>
      </c>
      <c r="C32" s="56"/>
      <c r="D32" s="56"/>
      <c r="E32" s="56"/>
      <c r="F32" s="56"/>
      <c r="G32" s="56"/>
      <c r="H32" s="56"/>
      <c r="I32" s="57"/>
      <c r="J32" s="40">
        <f>SUM(J30:J31)</f>
        <v>9452000</v>
      </c>
      <c r="K32" s="40">
        <f>SUM(K30:K31)</f>
        <v>1795880</v>
      </c>
      <c r="L32" s="40">
        <f>SUM(L30:L31)</f>
        <v>11247880</v>
      </c>
    </row>
    <row r="33" spans="1:12" ht="32.1" customHeight="1" x14ac:dyDescent="0.2">
      <c r="A33" s="15"/>
      <c r="B33" s="55" t="s">
        <v>45</v>
      </c>
      <c r="C33" s="56"/>
      <c r="D33" s="56"/>
      <c r="E33" s="56"/>
      <c r="F33" s="56"/>
      <c r="G33" s="56"/>
      <c r="H33" s="56"/>
      <c r="I33" s="56"/>
      <c r="J33" s="56"/>
      <c r="K33" s="57"/>
      <c r="L33" s="41">
        <f>L20+L27+L32</f>
        <v>229990164.49959689</v>
      </c>
    </row>
    <row r="34" spans="1:12" x14ac:dyDescent="0.2">
      <c r="A34" s="15"/>
    </row>
    <row r="35" spans="1:12" x14ac:dyDescent="0.2">
      <c r="A35" s="15"/>
      <c r="K35" s="16"/>
      <c r="L35" s="1"/>
    </row>
    <row r="36" spans="1:12" ht="15" x14ac:dyDescent="0.25">
      <c r="A36" s="15"/>
      <c r="C36" s="49" t="s">
        <v>13</v>
      </c>
      <c r="D36" s="49"/>
      <c r="E36" s="49"/>
      <c r="F36" s="49"/>
      <c r="G36" s="49"/>
      <c r="H36" s="47">
        <v>212803124.62151</v>
      </c>
      <c r="I36" s="9"/>
      <c r="J36" s="19"/>
      <c r="K36" s="11"/>
    </row>
    <row r="37" spans="1:12" ht="15" x14ac:dyDescent="0.25">
      <c r="A37" s="15"/>
      <c r="C37" s="49" t="s">
        <v>14</v>
      </c>
      <c r="D37" s="49"/>
      <c r="E37" s="49"/>
      <c r="F37" s="49"/>
      <c r="G37" s="49"/>
      <c r="H37" s="42">
        <v>14948792.3780869</v>
      </c>
      <c r="I37" s="9"/>
      <c r="J37" s="21"/>
      <c r="K37" s="11"/>
    </row>
    <row r="38" spans="1:12" ht="15.75" customHeight="1" x14ac:dyDescent="0.25">
      <c r="A38" s="15"/>
      <c r="C38" s="49" t="s">
        <v>15</v>
      </c>
      <c r="D38" s="49"/>
      <c r="E38" s="49"/>
      <c r="F38" s="49"/>
      <c r="G38" s="49"/>
      <c r="H38" s="42">
        <v>2238247.5</v>
      </c>
      <c r="I38" s="20"/>
      <c r="J38" s="19"/>
      <c r="K38" s="11"/>
    </row>
    <row r="39" spans="1:12" ht="15" x14ac:dyDescent="0.25">
      <c r="A39" s="15"/>
      <c r="C39" s="50" t="s">
        <v>9</v>
      </c>
      <c r="D39" s="50"/>
      <c r="E39" s="50"/>
      <c r="F39" s="50"/>
      <c r="G39" s="50"/>
      <c r="H39" s="43">
        <v>229990164.49959689</v>
      </c>
      <c r="I39" s="45"/>
      <c r="J39" s="8"/>
      <c r="K39" s="12"/>
      <c r="L39" s="7"/>
    </row>
    <row r="40" spans="1:12" ht="49.5" customHeight="1" x14ac:dyDescent="0.2">
      <c r="A40" s="15"/>
      <c r="B40" s="59"/>
      <c r="C40" s="59"/>
      <c r="D40" s="59"/>
      <c r="E40" s="59"/>
      <c r="F40" s="58"/>
      <c r="G40" s="58"/>
      <c r="H40" s="58"/>
      <c r="I40" s="58"/>
      <c r="J40" s="59"/>
      <c r="K40" s="59"/>
      <c r="L40" s="59"/>
    </row>
    <row r="41" spans="1:12" ht="57" customHeight="1" thickBot="1" x14ac:dyDescent="0.25">
      <c r="A41" s="2"/>
      <c r="B41" s="36"/>
      <c r="C41" s="3"/>
      <c r="D41" s="3"/>
      <c r="E41" s="3"/>
      <c r="F41" s="3"/>
      <c r="G41" s="3"/>
      <c r="H41" s="5"/>
      <c r="I41" s="46"/>
      <c r="J41" s="5"/>
      <c r="K41" s="13"/>
      <c r="L41" s="6"/>
    </row>
  </sheetData>
  <mergeCells count="13">
    <mergeCell ref="F40:I40"/>
    <mergeCell ref="C37:G37"/>
    <mergeCell ref="C38:G38"/>
    <mergeCell ref="C39:G39"/>
    <mergeCell ref="A1:L1"/>
    <mergeCell ref="B2:L2"/>
    <mergeCell ref="B21:L21"/>
    <mergeCell ref="C36:G36"/>
    <mergeCell ref="B27:I27"/>
    <mergeCell ref="B20:I20"/>
    <mergeCell ref="B33:K33"/>
    <mergeCell ref="B28:L28"/>
    <mergeCell ref="B32:I32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 IMPUESTOS</vt:lpstr>
      <vt:lpstr>'CON IMPUESTOS'!Área_de_impresión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tokayera</dc:creator>
  <cp:lastModifiedBy>DQ2030LA</cp:lastModifiedBy>
  <dcterms:created xsi:type="dcterms:W3CDTF">2019-03-23T13:20:59Z</dcterms:created>
  <dcterms:modified xsi:type="dcterms:W3CDTF">2022-06-15T16:36:48Z</dcterms:modified>
</cp:coreProperties>
</file>