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ownloads\"/>
    </mc:Choice>
  </mc:AlternateContent>
  <xr:revisionPtr revIDLastSave="0" documentId="8_{CF88E553-6459-4297-852F-FF7F2FB7F7B3}" xr6:coauthVersionLast="47" xr6:coauthVersionMax="47" xr10:uidLastSave="{00000000-0000-0000-0000-000000000000}"/>
  <bookViews>
    <workbookView xWindow="-120" yWindow="-120" windowWidth="20730" windowHeight="11040" firstSheet="1" activeTab="4" xr2:uid="{33E5AD41-4A1D-47BC-851F-B7C6EA09B636}"/>
  </bookViews>
  <sheets>
    <sheet name="Presupuesto OFICIAL" sheetId="10" r:id="rId1"/>
    <sheet name="Cotizacion # 01" sheetId="15" r:id="rId2"/>
    <sheet name="Cotizacion # 02) Cooprosar" sheetId="16" r:id="rId3"/>
    <sheet name="Cotizacion # 03 WyL SAS" sheetId="17" r:id="rId4"/>
    <sheet name="Analisis Precios Mercado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6" l="1"/>
  <c r="L7" i="16"/>
  <c r="L6" i="16"/>
  <c r="L5" i="16"/>
  <c r="L3" i="16"/>
  <c r="K4" i="18"/>
  <c r="K5" i="18"/>
  <c r="K6" i="18"/>
  <c r="K7" i="18"/>
  <c r="K3" i="18"/>
  <c r="I4" i="18"/>
  <c r="I5" i="18"/>
  <c r="I6" i="18"/>
  <c r="I7" i="18"/>
  <c r="I3" i="18"/>
  <c r="G4" i="18"/>
  <c r="G5" i="18"/>
  <c r="G6" i="18"/>
  <c r="G7" i="18"/>
  <c r="G3" i="18"/>
  <c r="M7" i="15"/>
  <c r="M6" i="15"/>
  <c r="M5" i="15"/>
  <c r="M3" i="15"/>
  <c r="L5" i="15"/>
  <c r="G10" i="15"/>
  <c r="L7" i="15"/>
  <c r="L6" i="15"/>
  <c r="L3" i="15"/>
  <c r="M7" i="16"/>
  <c r="M6" i="16"/>
  <c r="M5" i="16"/>
  <c r="M3" i="16"/>
  <c r="G10" i="17"/>
  <c r="M7" i="17"/>
  <c r="M6" i="17"/>
  <c r="M5" i="17"/>
  <c r="M3" i="17"/>
  <c r="L7" i="17"/>
  <c r="L6" i="17"/>
  <c r="L5" i="17"/>
  <c r="L3" i="17"/>
  <c r="L8" i="17" s="1"/>
  <c r="J7" i="10"/>
  <c r="J6" i="10"/>
  <c r="J3" i="10"/>
  <c r="J5" i="10"/>
  <c r="J8" i="18" l="1"/>
  <c r="L8" i="16"/>
  <c r="H8" i="18"/>
  <c r="F8" i="18"/>
  <c r="M8" i="15"/>
  <c r="L8" i="15"/>
  <c r="L4" i="18"/>
  <c r="M4" i="18" s="1"/>
  <c r="L5" i="18"/>
  <c r="M5" i="18" s="1"/>
  <c r="L6" i="18"/>
  <c r="M6" i="18" s="1"/>
  <c r="L7" i="18"/>
  <c r="M7" i="18" s="1"/>
  <c r="L3" i="18"/>
  <c r="M3" i="18" s="1"/>
  <c r="J5" i="15"/>
  <c r="J7" i="17"/>
  <c r="J6" i="17"/>
  <c r="J5" i="17"/>
  <c r="J4" i="17"/>
  <c r="M4" i="17" s="1"/>
  <c r="M8" i="17" s="1"/>
  <c r="J3" i="17"/>
  <c r="J7" i="16"/>
  <c r="J6" i="16"/>
  <c r="J5" i="16"/>
  <c r="J4" i="16"/>
  <c r="M4" i="16" s="1"/>
  <c r="M8" i="16" s="1"/>
  <c r="J3" i="16"/>
  <c r="J7" i="15"/>
  <c r="J6" i="15"/>
  <c r="J4" i="15"/>
  <c r="J3" i="15"/>
  <c r="J4" i="10"/>
  <c r="J8" i="10" l="1"/>
</calcChain>
</file>

<file path=xl/sharedStrings.xml><?xml version="1.0" encoding="utf-8"?>
<sst xmlns="http://schemas.openxmlformats.org/spreadsheetml/2006/main" count="112" uniqueCount="32">
  <si>
    <t>ITEM</t>
  </si>
  <si>
    <t>DETALLE</t>
  </si>
  <si>
    <t>CANTIDAD</t>
  </si>
  <si>
    <t>VALOR TOTAL</t>
  </si>
  <si>
    <t>Unidades</t>
  </si>
  <si>
    <t>UNIDAD DE MEDIDA</t>
  </si>
  <si>
    <r>
      <rPr>
        <b/>
        <sz val="7"/>
        <rFont val="Franklin Gothic Book"/>
        <family val="2"/>
      </rPr>
      <t>GALPON PARA POLLOS, TIPO JAULA, CON TECHO.  (CAPACIDAD PARA 100 AVES DE 45 – 50 DIAS)</t>
    </r>
    <r>
      <rPr>
        <sz val="7"/>
        <rFont val="Franklin Gothic Book"/>
        <family val="2"/>
      </rPr>
      <t>. Caracteristicas:
- MATERIAL:  Estructura: Hierro Malla: Lateral – hierro, Horizontal: Plastica
- DIMENSION:  (Ancho) 3 Metros X 2 metros   (Alto) 2,4 metros (con techo zinc).
- Desarmable
- Pintada en Anticorrosivo
- Con Cortinas.</t>
    </r>
  </si>
  <si>
    <r>
      <t xml:space="preserve">ALIMENTOS </t>
    </r>
    <r>
      <rPr>
        <sz val="8"/>
        <color theme="1"/>
        <rFont val="Franklin Gothic Book"/>
        <family val="2"/>
      </rPr>
      <t>PARA POLLOS DE ENGORDE.   BULTO POR 40 KG.</t>
    </r>
  </si>
  <si>
    <t>Bultos</t>
  </si>
  <si>
    <r>
      <rPr>
        <b/>
        <sz val="8"/>
        <color theme="1"/>
        <rFont val="Franklin Gothic Book"/>
        <family val="2"/>
      </rPr>
      <t xml:space="preserve">AVES DE CORRAL (POLLOS DE ENGORDE) RAZA </t>
    </r>
    <r>
      <rPr>
        <b/>
        <sz val="8"/>
        <rFont val="Franklin Gothic Book"/>
        <family val="2"/>
      </rPr>
      <t>(ROSS</t>
    </r>
    <r>
      <rPr>
        <b/>
        <sz val="8"/>
        <color theme="1"/>
        <rFont val="Franklin Gothic Book"/>
        <family val="2"/>
      </rPr>
      <t>)</t>
    </r>
    <r>
      <rPr>
        <sz val="8"/>
        <color theme="1"/>
        <rFont val="Franklin Gothic Book"/>
        <family val="2"/>
      </rPr>
      <t xml:space="preserve"> de 1 a 3 días de nacidos. (con registro de vacunas).</t>
    </r>
  </si>
  <si>
    <r>
      <t xml:space="preserve">HERVIDOR DE AGUA PARA POLLO (BEBEDERO) </t>
    </r>
    <r>
      <rPr>
        <sz val="7"/>
        <color theme="1"/>
        <rFont val="Franklin Gothic Book"/>
        <family val="2"/>
      </rPr>
      <t>Capacidad: 5 Litros</t>
    </r>
  </si>
  <si>
    <t>VALOR UNITARIO SIN I.V.A</t>
  </si>
  <si>
    <t>I.V.A</t>
  </si>
  <si>
    <t>VALOR CON I.V.A</t>
  </si>
  <si>
    <t>VALOR UNITARIO DEL I.V.A</t>
  </si>
  <si>
    <t>VALOR TOTAL PRODUCTO</t>
  </si>
  <si>
    <t>COTIZACION # 1</t>
  </si>
  <si>
    <t>COTIZACION # 2</t>
  </si>
  <si>
    <t>COTIZACION # 3</t>
  </si>
  <si>
    <t>SUMA</t>
  </si>
  <si>
    <t>VALOR PROMEDIO</t>
  </si>
  <si>
    <r>
      <t xml:space="preserve">COMEDERO PARA POLLOS </t>
    </r>
    <r>
      <rPr>
        <sz val="7"/>
        <color theme="1"/>
        <rFont val="Franklin Gothic Book"/>
        <family val="2"/>
      </rPr>
      <t>Capacidad: Capacidad: 7  Kilogramos</t>
    </r>
  </si>
  <si>
    <t>VALOR DEL IVA</t>
  </si>
  <si>
    <t>SUBTOTAL</t>
  </si>
  <si>
    <r>
      <rPr>
        <b/>
        <sz val="7"/>
        <color theme="1"/>
        <rFont val="Franklin Gothic Book"/>
        <family val="2"/>
      </rPr>
      <t xml:space="preserve">AVES DE CORRAL (POLLOS DE ENGORDE) RAZA </t>
    </r>
    <r>
      <rPr>
        <b/>
        <sz val="7"/>
        <rFont val="Franklin Gothic Book"/>
        <family val="2"/>
      </rPr>
      <t>(ROSS</t>
    </r>
    <r>
      <rPr>
        <b/>
        <sz val="7"/>
        <color theme="1"/>
        <rFont val="Franklin Gothic Book"/>
        <family val="2"/>
      </rPr>
      <t>)</t>
    </r>
    <r>
      <rPr>
        <sz val="7"/>
        <color theme="1"/>
        <rFont val="Franklin Gothic Book"/>
        <family val="2"/>
      </rPr>
      <t xml:space="preserve"> de 1 a 3 días de nacidos. (con registro de vacunas).</t>
    </r>
  </si>
  <si>
    <r>
      <t xml:space="preserve">ALIMENTOS </t>
    </r>
    <r>
      <rPr>
        <sz val="7"/>
        <color theme="1"/>
        <rFont val="Franklin Gothic Book"/>
        <family val="2"/>
      </rPr>
      <t>PARA POLLOS DE ENGORDE.   BULTO POR 40 KG.</t>
    </r>
  </si>
  <si>
    <t>VALOR DEL I.V.A</t>
  </si>
  <si>
    <r>
      <t xml:space="preserve">HERVIDOR DE AGUA PARA POLLO (BEBEDERO) </t>
    </r>
    <r>
      <rPr>
        <sz val="7"/>
        <color theme="1"/>
        <rFont val="Franklin Gothic Book"/>
        <family val="2"/>
      </rPr>
      <t>Capacidad: 5 Litros.</t>
    </r>
  </si>
  <si>
    <t>DESCRIPCION</t>
  </si>
  <si>
    <t xml:space="preserve">UNIDAD </t>
  </si>
  <si>
    <t>VALOR UNITARIO CON I.V.A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</si>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</sst>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7"/>
      <color theme="1"/>
      <name val="Franklin Gothic Book"/>
      <family val="2"/>
    </font>
    <font>
      <b/>
      <sz val="7"/>
      <name val="Franklin Gothic Book"/>
      <family val="2"/>
    </font>
    <font>
      <sz val="7"/>
      <name val="Franklin Gothic Book"/>
      <family val="2"/>
    </font>
    <font>
      <sz val="7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b/>
      <sz val="8"/>
      <name val="Franklin Gothic Book"/>
      <family val="2"/>
    </font>
    <font>
      <b/>
      <sz val="7"/>
      <color theme="1"/>
      <name val="Candara"/>
      <family val="2"/>
    </font>
    <font>
      <sz val="7"/>
      <color theme="1"/>
      <name val="Candara"/>
      <family val="2"/>
    </font>
    <font>
      <sz val="8"/>
      <color theme="1"/>
      <name val="Comic Sans MS"/>
      <family val="4"/>
    </font>
    <font>
      <b/>
      <sz val="7"/>
      <color theme="1"/>
      <name val="Bookman Old Style"/>
      <family val="1"/>
    </font>
    <font>
      <sz val="7"/>
      <color theme="1"/>
      <name val="Bookman Old Style"/>
      <family val="1"/>
    </font>
    <font>
      <b/>
      <sz val="8"/>
      <color theme="1"/>
      <name val="Book Antiqua"/>
      <family val="1"/>
    </font>
    <font>
      <b/>
      <sz val="10"/>
      <color theme="1"/>
      <name val="Franklin Gothic Book"/>
      <family val="2"/>
    </font>
    <font>
      <b/>
      <sz val="10"/>
      <color theme="1"/>
      <name val="Book Antiqua"/>
      <family val="1"/>
    </font>
    <font>
      <sz val="9"/>
      <color theme="1"/>
      <name val="Franklin Gothic Book"/>
      <family val="2"/>
    </font>
    <font>
      <b/>
      <sz val="8"/>
      <color theme="1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0" borderId="1" xfId="1" applyFont="1" applyFill="1" applyBorder="1" applyAlignment="1">
      <alignment vertical="center"/>
    </xf>
    <xf numFmtId="44" fontId="7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1" applyFont="1" applyFill="1" applyBorder="1"/>
    <xf numFmtId="44" fontId="4" fillId="0" borderId="1" xfId="0" applyNumberFormat="1" applyFont="1" applyBorder="1"/>
    <xf numFmtId="0" fontId="7" fillId="0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vertical="center"/>
    </xf>
    <xf numFmtId="44" fontId="4" fillId="0" borderId="3" xfId="0" applyNumberFormat="1" applyFont="1" applyBorder="1" applyAlignment="1">
      <alignment horizontal="center"/>
    </xf>
    <xf numFmtId="44" fontId="13" fillId="0" borderId="1" xfId="1" applyFont="1" applyFill="1" applyBorder="1" applyAlignment="1">
      <alignment vertical="center"/>
    </xf>
    <xf numFmtId="44" fontId="13" fillId="0" borderId="1" xfId="0" applyNumberFormat="1" applyFont="1" applyFill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vertical="center"/>
    </xf>
    <xf numFmtId="44" fontId="13" fillId="0" borderId="1" xfId="1" applyFont="1" applyFill="1" applyBorder="1"/>
    <xf numFmtId="44" fontId="13" fillId="3" borderId="1" xfId="0" applyNumberFormat="1" applyFont="1" applyFill="1" applyBorder="1" applyAlignment="1">
      <alignment horizontal="center" vertical="center" wrapText="1"/>
    </xf>
    <xf numFmtId="44" fontId="16" fillId="4" borderId="1" xfId="0" applyNumberFormat="1" applyFont="1" applyFill="1" applyBorder="1" applyAlignment="1">
      <alignment horizontal="center" vertical="center" wrapText="1"/>
    </xf>
    <xf numFmtId="9" fontId="16" fillId="0" borderId="1" xfId="2" applyFont="1" applyFill="1" applyBorder="1" applyAlignment="1">
      <alignment horizontal="center" vertical="center"/>
    </xf>
    <xf numFmtId="44" fontId="15" fillId="0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4" fontId="3" fillId="5" borderId="1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2" fillId="0" borderId="0" xfId="1" applyFont="1"/>
    <xf numFmtId="44" fontId="2" fillId="0" borderId="0" xfId="0" applyNumberFormat="1" applyFont="1"/>
    <xf numFmtId="9" fontId="13" fillId="0" borderId="1" xfId="1" applyNumberFormat="1" applyFont="1" applyFill="1" applyBorder="1" applyAlignment="1">
      <alignment horizontal="center" vertical="center"/>
    </xf>
    <xf numFmtId="9" fontId="1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44" fontId="20" fillId="0" borderId="1" xfId="0" applyNumberFormat="1" applyFont="1" applyBorder="1"/>
    <xf numFmtId="0" fontId="20" fillId="0" borderId="1" xfId="0" applyFont="1" applyFill="1" applyBorder="1"/>
    <xf numFmtId="44" fontId="20" fillId="0" borderId="1" xfId="0" applyNumberFormat="1" applyFont="1" applyFill="1" applyBorder="1"/>
    <xf numFmtId="0" fontId="2" fillId="0" borderId="1" xfId="0" applyFont="1" applyBorder="1"/>
    <xf numFmtId="44" fontId="8" fillId="0" borderId="1" xfId="0" applyNumberFormat="1" applyFont="1" applyBorder="1"/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9" fontId="7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/>
    <xf numFmtId="44" fontId="3" fillId="0" borderId="1" xfId="0" applyNumberFormat="1" applyFont="1" applyBorder="1"/>
    <xf numFmtId="44" fontId="3" fillId="0" borderId="1" xfId="0" applyNumberFormat="1" applyFont="1" applyBorder="1" applyAlignment="1">
      <alignment vertical="center"/>
    </xf>
    <xf numFmtId="0" fontId="3" fillId="0" borderId="1" xfId="0" applyFont="1" applyFill="1" applyBorder="1"/>
    <xf numFmtId="0" fontId="3" fillId="2" borderId="1" xfId="0" applyFont="1" applyFill="1" applyBorder="1"/>
    <xf numFmtId="0" fontId="2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/>
    <xf numFmtId="0" fontId="17" fillId="0" borderId="4" xfId="0" applyFont="1" applyBorder="1" applyAlignment="1"/>
    <xf numFmtId="0" fontId="7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4" fontId="12" fillId="0" borderId="2" xfId="1" applyFont="1" applyBorder="1" applyAlignment="1">
      <alignment horizontal="center"/>
    </xf>
    <xf numFmtId="44" fontId="12" fillId="0" borderId="4" xfId="1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44" fontId="15" fillId="0" borderId="2" xfId="1" applyFont="1" applyFill="1" applyBorder="1" applyAlignment="1">
      <alignment horizontal="center"/>
    </xf>
    <xf numFmtId="44" fontId="15" fillId="0" borderId="4" xfId="1" applyFont="1" applyFill="1" applyBorder="1" applyAlignment="1">
      <alignment horizontal="center"/>
    </xf>
    <xf numFmtId="44" fontId="15" fillId="0" borderId="3" xfId="1" applyFont="1" applyFill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44" fontId="4" fillId="0" borderId="4" xfId="1" applyFont="1" applyFill="1" applyBorder="1" applyAlignment="1">
      <alignment horizontal="center"/>
    </xf>
    <xf numFmtId="44" fontId="4" fillId="0" borderId="3" xfId="1" applyFont="1" applyFill="1" applyBorder="1" applyAlignment="1">
      <alignment horizontal="center"/>
    </xf>
    <xf numFmtId="44" fontId="21" fillId="2" borderId="2" xfId="0" applyNumberFormat="1" applyFont="1" applyFill="1" applyBorder="1" applyAlignment="1">
      <alignment horizontal="center" vertical="center" wrapText="1"/>
    </xf>
    <xf numFmtId="44" fontId="21" fillId="2" borderId="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4" fontId="15" fillId="4" borderId="2" xfId="0" applyNumberFormat="1" applyFont="1" applyFill="1" applyBorder="1" applyAlignment="1">
      <alignment horizontal="center" vertical="center" wrapText="1"/>
    </xf>
    <xf numFmtId="44" fontId="15" fillId="4" borderId="3" xfId="0" applyNumberFormat="1" applyFont="1" applyFill="1" applyBorder="1" applyAlignment="1">
      <alignment horizontal="center" vertical="center" wrapText="1"/>
    </xf>
    <xf numFmtId="44" fontId="12" fillId="3" borderId="2" xfId="0" applyNumberFormat="1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4295-E43C-4C51-9360-2DFA23852A83}">
  <sheetPr>
    <tabColor theme="9" tint="-0.249977111117893"/>
  </sheetPr>
  <dimension ref="B1:J15"/>
  <sheetViews>
    <sheetView zoomScale="110" zoomScaleNormal="110" workbookViewId="0">
      <selection activeCell="C15" sqref="C15"/>
    </sheetView>
  </sheetViews>
  <sheetFormatPr baseColWidth="10" defaultColWidth="11.140625" defaultRowHeight="15.75" x14ac:dyDescent="0.3"/>
  <cols>
    <col min="1" max="1" width="1.5703125" style="1" customWidth="1"/>
    <col min="2" max="2" width="4.7109375" style="1" customWidth="1"/>
    <col min="3" max="3" width="58.5703125" style="1" customWidth="1"/>
    <col min="4" max="4" width="9.28515625" style="1" customWidth="1"/>
    <col min="5" max="5" width="8.5703125" style="1" customWidth="1"/>
    <col min="6" max="6" width="13.85546875" style="1" customWidth="1"/>
    <col min="7" max="7" width="5.5703125" style="1" customWidth="1"/>
    <col min="8" max="8" width="13.42578125" style="1" customWidth="1"/>
    <col min="9" max="9" width="13.140625" style="1" customWidth="1"/>
    <col min="10" max="10" width="13.85546875" style="1" customWidth="1"/>
    <col min="11" max="11" width="11.140625" style="1" customWidth="1"/>
    <col min="12" max="16384" width="11.140625" style="1"/>
  </cols>
  <sheetData>
    <row r="1" spans="2:10" ht="15.75" customHeight="1" x14ac:dyDescent="0.3">
      <c r="C1" s="66"/>
    </row>
    <row r="2" spans="2:10" ht="27" customHeight="1" x14ac:dyDescent="0.3">
      <c r="B2" s="3" t="s">
        <v>0</v>
      </c>
      <c r="C2" s="38" t="s">
        <v>28</v>
      </c>
      <c r="D2" s="3" t="s">
        <v>29</v>
      </c>
      <c r="E2" s="3" t="s">
        <v>2</v>
      </c>
      <c r="F2" s="4" t="s">
        <v>11</v>
      </c>
      <c r="G2" s="4" t="s">
        <v>12</v>
      </c>
      <c r="H2" s="4" t="s">
        <v>26</v>
      </c>
      <c r="I2" s="4" t="s">
        <v>30</v>
      </c>
      <c r="J2" s="4" t="s">
        <v>31</v>
      </c>
    </row>
    <row r="3" spans="2:10" ht="65.25" customHeight="1" x14ac:dyDescent="0.3">
      <c r="B3" s="15">
        <v>1</v>
      </c>
      <c r="C3" s="5" t="s">
        <v>6</v>
      </c>
      <c r="D3" s="6" t="s">
        <v>4</v>
      </c>
      <c r="E3" s="6">
        <v>12</v>
      </c>
      <c r="F3" s="7">
        <v>2022084</v>
      </c>
      <c r="G3" s="56">
        <v>0.19</v>
      </c>
      <c r="H3" s="7">
        <v>474316</v>
      </c>
      <c r="I3" s="8">
        <v>2496400</v>
      </c>
      <c r="J3" s="8">
        <f>I3*E3</f>
        <v>29956800</v>
      </c>
    </row>
    <row r="4" spans="2:10" s="2" customFormat="1" ht="24.75" customHeight="1" x14ac:dyDescent="0.3">
      <c r="B4" s="16">
        <v>2</v>
      </c>
      <c r="C4" s="17" t="s">
        <v>9</v>
      </c>
      <c r="D4" s="6" t="s">
        <v>4</v>
      </c>
      <c r="E4" s="22">
        <v>800</v>
      </c>
      <c r="F4" s="8">
        <v>2895.5</v>
      </c>
      <c r="G4" s="58">
        <v>0</v>
      </c>
      <c r="H4" s="24">
        <v>0</v>
      </c>
      <c r="I4" s="8">
        <v>2895.5</v>
      </c>
      <c r="J4" s="8">
        <f>I4*E4</f>
        <v>2316400</v>
      </c>
    </row>
    <row r="5" spans="2:10" ht="13.5" customHeight="1" x14ac:dyDescent="0.3">
      <c r="B5" s="19">
        <v>3</v>
      </c>
      <c r="C5" s="18" t="s">
        <v>7</v>
      </c>
      <c r="D5" s="10" t="s">
        <v>8</v>
      </c>
      <c r="E5" s="10">
        <v>80</v>
      </c>
      <c r="F5" s="7">
        <v>169275.75</v>
      </c>
      <c r="G5" s="58">
        <v>0.05</v>
      </c>
      <c r="H5" s="7">
        <v>8909.75</v>
      </c>
      <c r="I5" s="7">
        <v>178185</v>
      </c>
      <c r="J5" s="8">
        <f>I5*E5</f>
        <v>14254800</v>
      </c>
    </row>
    <row r="6" spans="2:10" s="2" customFormat="1" ht="12" customHeight="1" x14ac:dyDescent="0.3">
      <c r="B6" s="20">
        <v>4</v>
      </c>
      <c r="C6" s="23" t="s">
        <v>10</v>
      </c>
      <c r="D6" s="6" t="s">
        <v>4</v>
      </c>
      <c r="E6" s="10">
        <v>70</v>
      </c>
      <c r="F6" s="11">
        <v>23275</v>
      </c>
      <c r="G6" s="58">
        <v>0.05</v>
      </c>
      <c r="H6" s="7">
        <v>1225</v>
      </c>
      <c r="I6" s="8">
        <v>24500</v>
      </c>
      <c r="J6" s="8">
        <f>I6*E6</f>
        <v>1715000</v>
      </c>
    </row>
    <row r="7" spans="2:10" s="2" customFormat="1" ht="12.75" customHeight="1" x14ac:dyDescent="0.3">
      <c r="B7" s="20">
        <v>5</v>
      </c>
      <c r="C7" s="21" t="s">
        <v>21</v>
      </c>
      <c r="D7" s="6" t="s">
        <v>4</v>
      </c>
      <c r="E7" s="13">
        <v>70</v>
      </c>
      <c r="F7" s="11">
        <v>23845</v>
      </c>
      <c r="G7" s="58">
        <v>0.05</v>
      </c>
      <c r="H7" s="7">
        <v>1255</v>
      </c>
      <c r="I7" s="8">
        <v>25100</v>
      </c>
      <c r="J7" s="8">
        <f>I7*E7</f>
        <v>1757000</v>
      </c>
    </row>
    <row r="8" spans="2:10" ht="13.5" customHeight="1" x14ac:dyDescent="0.3">
      <c r="B8" s="75" t="s">
        <v>3</v>
      </c>
      <c r="C8" s="76"/>
      <c r="D8" s="76"/>
      <c r="E8" s="76"/>
      <c r="F8" s="77"/>
      <c r="G8" s="14"/>
      <c r="H8" s="25"/>
      <c r="I8" s="12"/>
      <c r="J8" s="12">
        <f>J3+J4+J5+J6+J7</f>
        <v>50000000</v>
      </c>
    </row>
    <row r="11" spans="2:10" x14ac:dyDescent="0.3">
      <c r="F11" s="44"/>
      <c r="H11" s="45"/>
    </row>
    <row r="12" spans="2:10" x14ac:dyDescent="0.3">
      <c r="F12" s="45"/>
      <c r="H12" s="44"/>
    </row>
    <row r="13" spans="2:10" x14ac:dyDescent="0.3">
      <c r="F13" s="45"/>
    </row>
    <row r="15" spans="2:10" x14ac:dyDescent="0.3">
      <c r="H15" s="45"/>
    </row>
  </sheetData>
  <mergeCells count="1">
    <mergeCell ref="B8:F8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9CE0-9AA3-411B-BB18-A299E17CE52C}">
  <sheetPr>
    <tabColor rgb="FFFF0000"/>
  </sheetPr>
  <dimension ref="B1:M10"/>
  <sheetViews>
    <sheetView zoomScale="110" zoomScaleNormal="110" workbookViewId="0">
      <selection activeCell="C14" sqref="C14"/>
    </sheetView>
  </sheetViews>
  <sheetFormatPr baseColWidth="10" defaultColWidth="11.140625" defaultRowHeight="15.75" x14ac:dyDescent="0.3"/>
  <cols>
    <col min="1" max="1" width="1.5703125" style="1" customWidth="1"/>
    <col min="2" max="2" width="4.7109375" style="1" customWidth="1"/>
    <col min="3" max="3" width="45" style="1" customWidth="1"/>
    <col min="4" max="4" width="9.28515625" style="1" customWidth="1"/>
    <col min="5" max="5" width="8.42578125" style="1" customWidth="1"/>
    <col min="6" max="6" width="11.42578125" style="1" customWidth="1"/>
    <col min="7" max="7" width="4.5703125" style="1" customWidth="1"/>
    <col min="8" max="8" width="11.42578125" style="1" customWidth="1"/>
    <col min="9" max="9" width="10.28515625" style="1" customWidth="1"/>
    <col min="10" max="10" width="11.85546875" style="1" customWidth="1"/>
    <col min="11" max="11" width="11.140625" style="1"/>
    <col min="12" max="12" width="14.140625" style="1" customWidth="1"/>
    <col min="13" max="13" width="15" style="1" customWidth="1"/>
    <col min="14" max="16384" width="11.140625" style="1"/>
  </cols>
  <sheetData>
    <row r="1" spans="2:13" ht="12" customHeight="1" x14ac:dyDescent="0.3"/>
    <row r="2" spans="2:13" ht="26.25" customHeight="1" x14ac:dyDescent="0.3">
      <c r="B2" s="67" t="s">
        <v>0</v>
      </c>
      <c r="C2" s="67" t="s">
        <v>28</v>
      </c>
      <c r="D2" s="67" t="s">
        <v>5</v>
      </c>
      <c r="E2" s="67" t="s">
        <v>2</v>
      </c>
      <c r="F2" s="67" t="s">
        <v>11</v>
      </c>
      <c r="G2" s="67" t="s">
        <v>12</v>
      </c>
      <c r="H2" s="67" t="s">
        <v>14</v>
      </c>
      <c r="I2" s="67" t="s">
        <v>13</v>
      </c>
      <c r="J2" s="67" t="s">
        <v>15</v>
      </c>
      <c r="L2" s="38" t="s">
        <v>22</v>
      </c>
      <c r="M2" s="38" t="s">
        <v>23</v>
      </c>
    </row>
    <row r="3" spans="2:13" ht="72" customHeight="1" x14ac:dyDescent="0.3">
      <c r="B3" s="15">
        <v>1</v>
      </c>
      <c r="C3" s="5" t="s">
        <v>6</v>
      </c>
      <c r="D3" s="6" t="s">
        <v>4</v>
      </c>
      <c r="E3" s="6">
        <v>12</v>
      </c>
      <c r="F3" s="26">
        <v>2073600</v>
      </c>
      <c r="G3" s="46">
        <v>0.19</v>
      </c>
      <c r="H3" s="26">
        <v>486400</v>
      </c>
      <c r="I3" s="27">
        <v>2560000</v>
      </c>
      <c r="J3" s="27">
        <f>I3*E3</f>
        <v>30720000</v>
      </c>
      <c r="L3" s="63">
        <f>H3*E3</f>
        <v>5836800</v>
      </c>
      <c r="M3" s="63">
        <f>F3*E3</f>
        <v>24883200</v>
      </c>
    </row>
    <row r="4" spans="2:13" s="2" customFormat="1" ht="26.25" customHeight="1" x14ac:dyDescent="0.3">
      <c r="B4" s="16">
        <v>2</v>
      </c>
      <c r="C4" s="17" t="s">
        <v>9</v>
      </c>
      <c r="D4" s="6" t="s">
        <v>4</v>
      </c>
      <c r="E4" s="22">
        <v>800</v>
      </c>
      <c r="F4" s="27">
        <v>0</v>
      </c>
      <c r="G4" s="28">
        <v>0</v>
      </c>
      <c r="H4" s="29">
        <v>0</v>
      </c>
      <c r="I4" s="27">
        <v>3000</v>
      </c>
      <c r="J4" s="27">
        <f>I4*E4</f>
        <v>2400000</v>
      </c>
      <c r="L4" s="65"/>
      <c r="M4" s="41">
        <v>2400000</v>
      </c>
    </row>
    <row r="5" spans="2:13" ht="15" customHeight="1" x14ac:dyDescent="0.3">
      <c r="B5" s="19">
        <v>3</v>
      </c>
      <c r="C5" s="18" t="s">
        <v>7</v>
      </c>
      <c r="D5" s="10" t="s">
        <v>8</v>
      </c>
      <c r="E5" s="10">
        <v>80</v>
      </c>
      <c r="F5" s="26">
        <v>175085</v>
      </c>
      <c r="G5" s="28">
        <v>0.05</v>
      </c>
      <c r="H5" s="26">
        <v>9215</v>
      </c>
      <c r="I5" s="27">
        <v>184300</v>
      </c>
      <c r="J5" s="27">
        <f>I5*E5</f>
        <v>14744000</v>
      </c>
      <c r="L5" s="62">
        <f>H5*E5</f>
        <v>737200</v>
      </c>
      <c r="M5" s="62">
        <f>F5*E5</f>
        <v>14006800</v>
      </c>
    </row>
    <row r="6" spans="2:13" s="2" customFormat="1" ht="21" customHeight="1" x14ac:dyDescent="0.3">
      <c r="B6" s="20">
        <v>4</v>
      </c>
      <c r="C6" s="23" t="s">
        <v>27</v>
      </c>
      <c r="D6" s="6" t="s">
        <v>4</v>
      </c>
      <c r="E6" s="10">
        <v>70</v>
      </c>
      <c r="F6" s="26">
        <v>24320</v>
      </c>
      <c r="G6" s="28">
        <v>0.05</v>
      </c>
      <c r="H6" s="26">
        <v>1280</v>
      </c>
      <c r="I6" s="27">
        <v>25600</v>
      </c>
      <c r="J6" s="27">
        <f>I6*E6</f>
        <v>1792000</v>
      </c>
      <c r="L6" s="41">
        <f>H6*E6</f>
        <v>89600</v>
      </c>
      <c r="M6" s="41">
        <f>F6*E6</f>
        <v>1702400</v>
      </c>
    </row>
    <row r="7" spans="2:13" s="2" customFormat="1" ht="15.75" customHeight="1" x14ac:dyDescent="0.3">
      <c r="B7" s="20">
        <v>5</v>
      </c>
      <c r="C7" s="21" t="s">
        <v>21</v>
      </c>
      <c r="D7" s="6" t="s">
        <v>4</v>
      </c>
      <c r="E7" s="13">
        <v>70</v>
      </c>
      <c r="F7" s="30">
        <v>24320</v>
      </c>
      <c r="G7" s="28">
        <v>0.05</v>
      </c>
      <c r="H7" s="26">
        <v>1280</v>
      </c>
      <c r="I7" s="27">
        <v>25600</v>
      </c>
      <c r="J7" s="27">
        <f>I7*E7</f>
        <v>1792000</v>
      </c>
      <c r="L7" s="61">
        <f>H7*E7</f>
        <v>89600</v>
      </c>
      <c r="M7" s="61">
        <f>F7*E7</f>
        <v>1702400</v>
      </c>
    </row>
    <row r="8" spans="2:13" ht="13.5" customHeight="1" x14ac:dyDescent="0.3">
      <c r="B8" s="78" t="s">
        <v>23</v>
      </c>
      <c r="C8" s="79"/>
      <c r="D8" s="79"/>
      <c r="E8" s="79"/>
      <c r="F8" s="80"/>
      <c r="G8" s="81">
        <v>44694800</v>
      </c>
      <c r="H8" s="82"/>
      <c r="I8" s="82"/>
      <c r="J8" s="83"/>
      <c r="L8" s="12">
        <f>SUM(L3:L7)</f>
        <v>6753200</v>
      </c>
      <c r="M8" s="53">
        <f>SUM(M3:M7)</f>
        <v>44694800</v>
      </c>
    </row>
    <row r="9" spans="2:13" ht="13.5" customHeight="1" x14ac:dyDescent="0.3">
      <c r="B9" s="78" t="s">
        <v>26</v>
      </c>
      <c r="C9" s="79"/>
      <c r="D9" s="79"/>
      <c r="E9" s="79"/>
      <c r="F9" s="80"/>
      <c r="G9" s="81">
        <v>6753200</v>
      </c>
      <c r="H9" s="82"/>
      <c r="I9" s="82"/>
      <c r="J9" s="83"/>
    </row>
    <row r="10" spans="2:13" x14ac:dyDescent="0.3">
      <c r="B10" s="84" t="s">
        <v>3</v>
      </c>
      <c r="C10" s="85"/>
      <c r="D10" s="85"/>
      <c r="E10" s="85"/>
      <c r="F10" s="86"/>
      <c r="G10" s="81">
        <f>G8+G9</f>
        <v>51448000</v>
      </c>
      <c r="H10" s="82"/>
      <c r="I10" s="82"/>
      <c r="J10" s="83"/>
    </row>
  </sheetData>
  <mergeCells count="6">
    <mergeCell ref="B8:F8"/>
    <mergeCell ref="B9:F9"/>
    <mergeCell ref="G8:J8"/>
    <mergeCell ref="G9:J9"/>
    <mergeCell ref="B10:F10"/>
    <mergeCell ref="G10:J10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D6A0-47B8-46DC-A849-6A353B0D1C07}">
  <sheetPr>
    <tabColor rgb="FF00B0F0"/>
  </sheetPr>
  <dimension ref="B1:M10"/>
  <sheetViews>
    <sheetView zoomScale="110" zoomScaleNormal="110" workbookViewId="0">
      <selection activeCell="C12" sqref="C12"/>
    </sheetView>
  </sheetViews>
  <sheetFormatPr baseColWidth="10" defaultColWidth="11.140625" defaultRowHeight="15.75" x14ac:dyDescent="0.3"/>
  <cols>
    <col min="1" max="1" width="1.5703125" style="1" customWidth="1"/>
    <col min="2" max="2" width="4.7109375" style="1" customWidth="1"/>
    <col min="3" max="3" width="39.7109375" style="1" customWidth="1"/>
    <col min="4" max="4" width="8.85546875" style="1" customWidth="1"/>
    <col min="5" max="5" width="8.42578125" style="1" customWidth="1"/>
    <col min="6" max="6" width="11.28515625" style="1" customWidth="1"/>
    <col min="7" max="7" width="4.85546875" style="1" customWidth="1"/>
    <col min="8" max="8" width="11.28515625" style="1" customWidth="1"/>
    <col min="9" max="9" width="10.28515625" style="1" customWidth="1"/>
    <col min="10" max="10" width="13.85546875" style="1" customWidth="1"/>
    <col min="11" max="11" width="8.42578125" style="1" customWidth="1"/>
    <col min="12" max="12" width="13.42578125" style="1" customWidth="1"/>
    <col min="13" max="13" width="15.140625" style="1" customWidth="1"/>
    <col min="14" max="16384" width="11.140625" style="1"/>
  </cols>
  <sheetData>
    <row r="1" spans="2:13" ht="7.5" customHeight="1" x14ac:dyDescent="0.3"/>
    <row r="2" spans="2:13" ht="26.25" customHeight="1" x14ac:dyDescent="0.3">
      <c r="B2" s="71" t="s">
        <v>0</v>
      </c>
      <c r="C2" s="72" t="s">
        <v>28</v>
      </c>
      <c r="D2" s="71" t="s">
        <v>5</v>
      </c>
      <c r="E2" s="71" t="s">
        <v>2</v>
      </c>
      <c r="F2" s="71" t="s">
        <v>11</v>
      </c>
      <c r="G2" s="71" t="s">
        <v>12</v>
      </c>
      <c r="H2" s="71" t="s">
        <v>14</v>
      </c>
      <c r="I2" s="71" t="s">
        <v>13</v>
      </c>
      <c r="J2" s="71" t="s">
        <v>15</v>
      </c>
      <c r="L2" s="38" t="s">
        <v>22</v>
      </c>
      <c r="M2" s="38" t="s">
        <v>23</v>
      </c>
    </row>
    <row r="3" spans="2:13" ht="91.5" customHeight="1" x14ac:dyDescent="0.3">
      <c r="B3" s="15">
        <v>1</v>
      </c>
      <c r="C3" s="5" t="s">
        <v>6</v>
      </c>
      <c r="D3" s="6" t="s">
        <v>4</v>
      </c>
      <c r="E3" s="6">
        <v>12</v>
      </c>
      <c r="F3" s="7">
        <v>2022084</v>
      </c>
      <c r="G3" s="47">
        <v>0.19</v>
      </c>
      <c r="H3" s="7">
        <v>474316</v>
      </c>
      <c r="I3" s="8">
        <v>2496400</v>
      </c>
      <c r="J3" s="34">
        <f>I3*E3</f>
        <v>29956800</v>
      </c>
      <c r="L3" s="63">
        <f>H3*E3</f>
        <v>5691792</v>
      </c>
      <c r="M3" s="63">
        <f>F3*E3</f>
        <v>24265008</v>
      </c>
    </row>
    <row r="4" spans="2:13" s="2" customFormat="1" ht="39" customHeight="1" x14ac:dyDescent="0.3">
      <c r="B4" s="16">
        <v>2</v>
      </c>
      <c r="C4" s="17" t="s">
        <v>9</v>
      </c>
      <c r="D4" s="6" t="s">
        <v>4</v>
      </c>
      <c r="E4" s="22">
        <v>800</v>
      </c>
      <c r="F4" s="8">
        <v>2895.5</v>
      </c>
      <c r="G4" s="33">
        <v>0</v>
      </c>
      <c r="H4" s="24">
        <v>0</v>
      </c>
      <c r="I4" s="8">
        <v>2895.5</v>
      </c>
      <c r="J4" s="34">
        <f>I4*E4</f>
        <v>2316400</v>
      </c>
      <c r="L4" s="64">
        <v>0</v>
      </c>
      <c r="M4" s="61">
        <f>J4</f>
        <v>2316400</v>
      </c>
    </row>
    <row r="5" spans="2:13" ht="21.75" customHeight="1" x14ac:dyDescent="0.3">
      <c r="B5" s="19">
        <v>3</v>
      </c>
      <c r="C5" s="18" t="s">
        <v>7</v>
      </c>
      <c r="D5" s="10" t="s">
        <v>8</v>
      </c>
      <c r="E5" s="10">
        <v>80</v>
      </c>
      <c r="F5" s="7">
        <v>169275.75</v>
      </c>
      <c r="G5" s="33">
        <v>0.05</v>
      </c>
      <c r="H5" s="7">
        <v>8909.75</v>
      </c>
      <c r="I5" s="7">
        <v>178185</v>
      </c>
      <c r="J5" s="34">
        <f>I5*E5</f>
        <v>14254800</v>
      </c>
      <c r="L5" s="62">
        <f>H5*E5</f>
        <v>712780</v>
      </c>
      <c r="M5" s="62">
        <f>F5*E5</f>
        <v>13542060</v>
      </c>
    </row>
    <row r="6" spans="2:13" s="2" customFormat="1" ht="22.5" customHeight="1" x14ac:dyDescent="0.3">
      <c r="B6" s="20">
        <v>4</v>
      </c>
      <c r="C6" s="23" t="s">
        <v>10</v>
      </c>
      <c r="D6" s="6" t="s">
        <v>4</v>
      </c>
      <c r="E6" s="10">
        <v>70</v>
      </c>
      <c r="F6" s="11">
        <v>23275</v>
      </c>
      <c r="G6" s="33">
        <v>0.05</v>
      </c>
      <c r="H6" s="7">
        <v>1225</v>
      </c>
      <c r="I6" s="8">
        <v>24500</v>
      </c>
      <c r="J6" s="34">
        <f>I6*E6</f>
        <v>1715000</v>
      </c>
      <c r="L6" s="61">
        <f>H6*E6</f>
        <v>85750</v>
      </c>
      <c r="M6" s="61">
        <f>F6*E6</f>
        <v>1629250</v>
      </c>
    </row>
    <row r="7" spans="2:13" s="2" customFormat="1" ht="20.25" customHeight="1" x14ac:dyDescent="0.3">
      <c r="B7" s="20">
        <v>5</v>
      </c>
      <c r="C7" s="23" t="s">
        <v>21</v>
      </c>
      <c r="D7" s="6" t="s">
        <v>4</v>
      </c>
      <c r="E7" s="13">
        <v>70</v>
      </c>
      <c r="F7" s="11">
        <v>23845</v>
      </c>
      <c r="G7" s="33">
        <v>0.05</v>
      </c>
      <c r="H7" s="7">
        <v>1255</v>
      </c>
      <c r="I7" s="8">
        <v>25100</v>
      </c>
      <c r="J7" s="34">
        <f>I7*E7</f>
        <v>1757000</v>
      </c>
      <c r="L7" s="61">
        <f>H7*E7</f>
        <v>87850</v>
      </c>
      <c r="M7" s="61">
        <f>F7*E7</f>
        <v>1669150</v>
      </c>
    </row>
    <row r="8" spans="2:13" ht="15" customHeight="1" x14ac:dyDescent="0.3">
      <c r="B8" s="87" t="s">
        <v>23</v>
      </c>
      <c r="C8" s="88"/>
      <c r="D8" s="88"/>
      <c r="E8" s="88"/>
      <c r="F8" s="89"/>
      <c r="G8" s="90">
        <f>G10-G9</f>
        <v>43421828</v>
      </c>
      <c r="H8" s="91"/>
      <c r="I8" s="91"/>
      <c r="J8" s="92"/>
      <c r="L8" s="12">
        <f>L3+L5+L6+L7</f>
        <v>6578172</v>
      </c>
      <c r="M8" s="53">
        <f>M3+M4+M5+M6+M7</f>
        <v>43421868</v>
      </c>
    </row>
    <row r="9" spans="2:13" ht="13.5" customHeight="1" x14ac:dyDescent="0.3">
      <c r="B9" s="87" t="s">
        <v>26</v>
      </c>
      <c r="C9" s="88"/>
      <c r="D9" s="88"/>
      <c r="E9" s="88"/>
      <c r="F9" s="89"/>
      <c r="G9" s="90">
        <v>6578172</v>
      </c>
      <c r="H9" s="91"/>
      <c r="I9" s="91"/>
      <c r="J9" s="92"/>
    </row>
    <row r="10" spans="2:13" ht="15" customHeight="1" x14ac:dyDescent="0.3">
      <c r="B10" s="87" t="s">
        <v>3</v>
      </c>
      <c r="C10" s="88"/>
      <c r="D10" s="88"/>
      <c r="E10" s="88"/>
      <c r="F10" s="89"/>
      <c r="G10" s="93">
        <v>50000000</v>
      </c>
      <c r="H10" s="94"/>
      <c r="I10" s="94"/>
      <c r="J10" s="94"/>
    </row>
  </sheetData>
  <mergeCells count="6">
    <mergeCell ref="B8:F8"/>
    <mergeCell ref="G8:J8"/>
    <mergeCell ref="B9:F9"/>
    <mergeCell ref="G9:J9"/>
    <mergeCell ref="B10:F10"/>
    <mergeCell ref="G10:J10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747B-C1C9-4C36-8CEC-D4186B1D09EA}">
  <sheetPr>
    <tabColor theme="7"/>
  </sheetPr>
  <dimension ref="B1:M10"/>
  <sheetViews>
    <sheetView zoomScale="110" zoomScaleNormal="110" workbookViewId="0">
      <selection activeCell="C14" sqref="C14"/>
    </sheetView>
  </sheetViews>
  <sheetFormatPr baseColWidth="10" defaultColWidth="11.140625" defaultRowHeight="15.75" x14ac:dyDescent="0.3"/>
  <cols>
    <col min="1" max="1" width="1.5703125" style="1" customWidth="1"/>
    <col min="2" max="2" width="5.28515625" style="1" customWidth="1"/>
    <col min="3" max="3" width="52.85546875" style="1" customWidth="1"/>
    <col min="4" max="4" width="8.85546875" style="1" customWidth="1"/>
    <col min="5" max="5" width="8.42578125" style="1" customWidth="1"/>
    <col min="6" max="6" width="12.42578125" style="1" customWidth="1"/>
    <col min="7" max="7" width="4.85546875" style="1" customWidth="1"/>
    <col min="8" max="8" width="13" style="1" customWidth="1"/>
    <col min="9" max="9" width="10.7109375" style="1" customWidth="1"/>
    <col min="10" max="10" width="13.5703125" style="1" customWidth="1"/>
    <col min="11" max="11" width="11.140625" style="1"/>
    <col min="12" max="12" width="17.140625" style="1" bestFit="1" customWidth="1"/>
    <col min="13" max="13" width="14.7109375" style="1" customWidth="1"/>
    <col min="14" max="16384" width="11.140625" style="1"/>
  </cols>
  <sheetData>
    <row r="1" spans="2:13" ht="7.5" customHeight="1" x14ac:dyDescent="0.3"/>
    <row r="2" spans="2:13" ht="26.25" customHeight="1" x14ac:dyDescent="0.3">
      <c r="B2" s="54" t="s">
        <v>0</v>
      </c>
      <c r="C2" s="39" t="s">
        <v>28</v>
      </c>
      <c r="D2" s="54" t="s">
        <v>5</v>
      </c>
      <c r="E2" s="54" t="s">
        <v>2</v>
      </c>
      <c r="F2" s="54" t="s">
        <v>11</v>
      </c>
      <c r="G2" s="54" t="s">
        <v>12</v>
      </c>
      <c r="H2" s="54" t="s">
        <v>14</v>
      </c>
      <c r="I2" s="54" t="s">
        <v>13</v>
      </c>
      <c r="J2" s="54" t="s">
        <v>15</v>
      </c>
      <c r="L2" s="52" t="s">
        <v>22</v>
      </c>
      <c r="M2" s="52" t="s">
        <v>23</v>
      </c>
    </row>
    <row r="3" spans="2:13" ht="66" customHeight="1" x14ac:dyDescent="0.3">
      <c r="B3" s="55">
        <v>1</v>
      </c>
      <c r="C3" s="48" t="s">
        <v>6</v>
      </c>
      <c r="D3" s="22" t="s">
        <v>4</v>
      </c>
      <c r="E3" s="22">
        <v>12</v>
      </c>
      <c r="F3" s="7">
        <v>2025000</v>
      </c>
      <c r="G3" s="56">
        <v>0.19</v>
      </c>
      <c r="H3" s="7">
        <v>475000</v>
      </c>
      <c r="I3" s="8">
        <v>2500000</v>
      </c>
      <c r="J3" s="9">
        <f>I3*E3</f>
        <v>30000000</v>
      </c>
      <c r="L3" s="49">
        <f>H3*E3</f>
        <v>5700000</v>
      </c>
      <c r="M3" s="49">
        <f>F3*E3</f>
        <v>24300000</v>
      </c>
    </row>
    <row r="4" spans="2:13" s="2" customFormat="1" ht="19.5" customHeight="1" x14ac:dyDescent="0.3">
      <c r="B4" s="55">
        <v>2</v>
      </c>
      <c r="C4" s="57" t="s">
        <v>24</v>
      </c>
      <c r="D4" s="22" t="s">
        <v>4</v>
      </c>
      <c r="E4" s="22">
        <v>800</v>
      </c>
      <c r="F4" s="8"/>
      <c r="G4" s="58">
        <v>0</v>
      </c>
      <c r="H4" s="24"/>
      <c r="I4" s="8">
        <v>2898</v>
      </c>
      <c r="J4" s="9">
        <f>I4*E4</f>
        <v>2318400</v>
      </c>
      <c r="L4" s="50"/>
      <c r="M4" s="51">
        <f>J4</f>
        <v>2318400</v>
      </c>
    </row>
    <row r="5" spans="2:13" ht="13.5" customHeight="1" x14ac:dyDescent="0.3">
      <c r="B5" s="4">
        <v>3</v>
      </c>
      <c r="C5" s="59" t="s">
        <v>25</v>
      </c>
      <c r="D5" s="10" t="s">
        <v>8</v>
      </c>
      <c r="E5" s="10">
        <v>80</v>
      </c>
      <c r="F5" s="7">
        <v>180215</v>
      </c>
      <c r="G5" s="58">
        <v>0.05</v>
      </c>
      <c r="H5" s="7">
        <v>9485</v>
      </c>
      <c r="I5" s="8">
        <v>189700</v>
      </c>
      <c r="J5" s="9">
        <f>I5*E5</f>
        <v>15176000</v>
      </c>
      <c r="L5" s="49">
        <f>H5*E5</f>
        <v>758800</v>
      </c>
      <c r="M5" s="49">
        <f>F5*E5</f>
        <v>14417200</v>
      </c>
    </row>
    <row r="6" spans="2:13" s="2" customFormat="1" ht="15.75" customHeight="1" x14ac:dyDescent="0.3">
      <c r="B6" s="60">
        <v>4</v>
      </c>
      <c r="C6" s="23" t="s">
        <v>10</v>
      </c>
      <c r="D6" s="22" t="s">
        <v>4</v>
      </c>
      <c r="E6" s="10">
        <v>70</v>
      </c>
      <c r="F6" s="11">
        <v>25032</v>
      </c>
      <c r="G6" s="58">
        <v>0.05</v>
      </c>
      <c r="H6" s="7">
        <v>1317</v>
      </c>
      <c r="I6" s="8">
        <v>26350</v>
      </c>
      <c r="J6" s="9">
        <f>I6*E6</f>
        <v>1844500</v>
      </c>
      <c r="L6" s="51">
        <f>H6*E6</f>
        <v>92190</v>
      </c>
      <c r="M6" s="51">
        <f>F6*E6</f>
        <v>1752240</v>
      </c>
    </row>
    <row r="7" spans="2:13" s="2" customFormat="1" ht="14.25" customHeight="1" x14ac:dyDescent="0.3">
      <c r="B7" s="60">
        <v>5</v>
      </c>
      <c r="C7" s="21" t="s">
        <v>21</v>
      </c>
      <c r="D7" s="22" t="s">
        <v>4</v>
      </c>
      <c r="E7" s="13">
        <v>70</v>
      </c>
      <c r="F7" s="11">
        <v>24206</v>
      </c>
      <c r="G7" s="58">
        <v>0.05</v>
      </c>
      <c r="H7" s="7">
        <v>1274</v>
      </c>
      <c r="I7" s="8">
        <v>25480</v>
      </c>
      <c r="J7" s="9">
        <f>I7*E7</f>
        <v>1783600</v>
      </c>
      <c r="L7" s="51">
        <f>H7*E7</f>
        <v>89180</v>
      </c>
      <c r="M7" s="51">
        <f>F7*E7</f>
        <v>1694420</v>
      </c>
    </row>
    <row r="8" spans="2:13" ht="15" customHeight="1" x14ac:dyDescent="0.3">
      <c r="B8" s="95" t="s">
        <v>23</v>
      </c>
      <c r="C8" s="96"/>
      <c r="D8" s="96"/>
      <c r="E8" s="96"/>
      <c r="F8" s="97"/>
      <c r="G8" s="98">
        <v>44482260</v>
      </c>
      <c r="H8" s="99"/>
      <c r="I8" s="99"/>
      <c r="J8" s="100"/>
      <c r="L8" s="53">
        <f>L3+L5+L6+L7</f>
        <v>6640170</v>
      </c>
      <c r="M8" s="53">
        <f>M3+M4+M5+M6+M7</f>
        <v>44482260</v>
      </c>
    </row>
    <row r="9" spans="2:13" x14ac:dyDescent="0.3">
      <c r="B9" s="95" t="s">
        <v>26</v>
      </c>
      <c r="C9" s="96"/>
      <c r="D9" s="96"/>
      <c r="E9" s="96"/>
      <c r="F9" s="97"/>
      <c r="G9" s="98">
        <v>6640170</v>
      </c>
      <c r="H9" s="99"/>
      <c r="I9" s="99"/>
      <c r="J9" s="100"/>
    </row>
    <row r="10" spans="2:13" x14ac:dyDescent="0.3">
      <c r="B10" s="95" t="s">
        <v>3</v>
      </c>
      <c r="C10" s="96"/>
      <c r="D10" s="96"/>
      <c r="E10" s="96"/>
      <c r="F10" s="97"/>
      <c r="G10" s="98">
        <f>G8+G9</f>
        <v>51122430</v>
      </c>
      <c r="H10" s="99"/>
      <c r="I10" s="99"/>
      <c r="J10" s="100"/>
    </row>
  </sheetData>
  <mergeCells count="6">
    <mergeCell ref="B8:F8"/>
    <mergeCell ref="G8:J8"/>
    <mergeCell ref="B9:F9"/>
    <mergeCell ref="G9:J9"/>
    <mergeCell ref="B10:F10"/>
    <mergeCell ref="G10:J10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8D31-22F7-47F7-B295-7536DA9108CA}">
  <sheetPr>
    <tabColor theme="4"/>
  </sheetPr>
  <dimension ref="B1:M8"/>
  <sheetViews>
    <sheetView tabSelected="1" zoomScale="110" zoomScaleNormal="110" workbookViewId="0">
      <selection activeCell="F7" sqref="F7"/>
    </sheetView>
  </sheetViews>
  <sheetFormatPr baseColWidth="10" defaultColWidth="11.140625" defaultRowHeight="15.75" x14ac:dyDescent="0.3"/>
  <cols>
    <col min="1" max="1" width="1.5703125" style="1" customWidth="1"/>
    <col min="2" max="2" width="5.42578125" style="1" customWidth="1"/>
    <col min="3" max="3" width="60.85546875" style="1" customWidth="1"/>
    <col min="4" max="4" width="12.42578125" style="1" customWidth="1"/>
    <col min="5" max="5" width="10.5703125" style="1" customWidth="1"/>
    <col min="6" max="6" width="11.7109375" style="1" customWidth="1"/>
    <col min="7" max="7" width="12.140625" style="1" customWidth="1"/>
    <col min="8" max="8" width="11.28515625" style="1" customWidth="1"/>
    <col min="9" max="9" width="11" style="1" customWidth="1"/>
    <col min="10" max="10" width="14.28515625" style="1" bestFit="1" customWidth="1"/>
    <col min="11" max="11" width="13.42578125" style="1" customWidth="1"/>
    <col min="12" max="12" width="13.140625" style="1" customWidth="1"/>
    <col min="13" max="13" width="14.7109375" style="1" customWidth="1"/>
    <col min="14" max="14" width="15.7109375" style="1" customWidth="1"/>
    <col min="15" max="16384" width="11.140625" style="1"/>
  </cols>
  <sheetData>
    <row r="1" spans="2:13" ht="7.5" customHeight="1" x14ac:dyDescent="0.3"/>
    <row r="2" spans="2:13" ht="26.25" customHeight="1" x14ac:dyDescent="0.3">
      <c r="B2" s="38" t="s">
        <v>0</v>
      </c>
      <c r="C2" s="36" t="s">
        <v>1</v>
      </c>
      <c r="D2" s="36" t="s">
        <v>5</v>
      </c>
      <c r="E2" s="36" t="s">
        <v>2</v>
      </c>
      <c r="F2" s="103" t="s">
        <v>16</v>
      </c>
      <c r="G2" s="104"/>
      <c r="H2" s="103" t="s">
        <v>17</v>
      </c>
      <c r="I2" s="104"/>
      <c r="J2" s="37" t="s">
        <v>18</v>
      </c>
      <c r="K2" s="37"/>
      <c r="L2" s="42" t="s">
        <v>19</v>
      </c>
      <c r="M2" s="43" t="s">
        <v>20</v>
      </c>
    </row>
    <row r="3" spans="2:13" ht="64.5" customHeight="1" x14ac:dyDescent="0.3">
      <c r="B3" s="15">
        <v>1</v>
      </c>
      <c r="C3" s="5" t="s">
        <v>6</v>
      </c>
      <c r="D3" s="6" t="s">
        <v>4</v>
      </c>
      <c r="E3" s="6">
        <v>12</v>
      </c>
      <c r="F3" s="31">
        <v>2560000</v>
      </c>
      <c r="G3" s="31">
        <f>F3*E3</f>
        <v>30720000</v>
      </c>
      <c r="H3" s="73">
        <v>2496400</v>
      </c>
      <c r="I3" s="32">
        <f>H3*E3</f>
        <v>29956800</v>
      </c>
      <c r="J3" s="35">
        <v>2500000</v>
      </c>
      <c r="K3" s="35">
        <f>J3*E3</f>
        <v>30000000</v>
      </c>
      <c r="L3" s="40">
        <f>J3+H3+F3</f>
        <v>7556400</v>
      </c>
      <c r="M3" s="40">
        <f>L3/3</f>
        <v>2518800</v>
      </c>
    </row>
    <row r="4" spans="2:13" s="2" customFormat="1" ht="24.75" customHeight="1" x14ac:dyDescent="0.3">
      <c r="B4" s="16">
        <v>2</v>
      </c>
      <c r="C4" s="17" t="s">
        <v>9</v>
      </c>
      <c r="D4" s="6" t="s">
        <v>4</v>
      </c>
      <c r="E4" s="22">
        <v>800</v>
      </c>
      <c r="F4" s="31">
        <v>3000</v>
      </c>
      <c r="G4" s="31">
        <f t="shared" ref="G4:G7" si="0">F4*E4</f>
        <v>2400000</v>
      </c>
      <c r="H4" s="73">
        <v>2895.5</v>
      </c>
      <c r="I4" s="32">
        <f t="shared" ref="I4:I7" si="1">H4*E4</f>
        <v>2316400</v>
      </c>
      <c r="J4" s="35">
        <v>2898</v>
      </c>
      <c r="K4" s="35">
        <f t="shared" ref="K4:K7" si="2">J4*E4</f>
        <v>2318400</v>
      </c>
      <c r="L4" s="41">
        <f>J4+H4+F4</f>
        <v>8793.5</v>
      </c>
      <c r="M4" s="41">
        <f t="shared" ref="M4:M7" si="3">L4/3</f>
        <v>2931.1666666666665</v>
      </c>
    </row>
    <row r="5" spans="2:13" ht="13.5" customHeight="1" x14ac:dyDescent="0.3">
      <c r="B5" s="19">
        <v>3</v>
      </c>
      <c r="C5" s="18" t="s">
        <v>7</v>
      </c>
      <c r="D5" s="10" t="s">
        <v>8</v>
      </c>
      <c r="E5" s="10">
        <v>80</v>
      </c>
      <c r="F5" s="31">
        <v>184300</v>
      </c>
      <c r="G5" s="31">
        <f t="shared" si="0"/>
        <v>14744000</v>
      </c>
      <c r="H5" s="74">
        <v>178185</v>
      </c>
      <c r="I5" s="32">
        <f t="shared" si="1"/>
        <v>14254800</v>
      </c>
      <c r="J5" s="35">
        <v>189700</v>
      </c>
      <c r="K5" s="35">
        <f t="shared" si="2"/>
        <v>15176000</v>
      </c>
      <c r="L5" s="41">
        <f>J5+H5+F5</f>
        <v>552185</v>
      </c>
      <c r="M5" s="41">
        <f t="shared" si="3"/>
        <v>184061.66666666666</v>
      </c>
    </row>
    <row r="6" spans="2:13" s="2" customFormat="1" ht="12" customHeight="1" x14ac:dyDescent="0.3">
      <c r="B6" s="20">
        <v>4</v>
      </c>
      <c r="C6" s="23" t="s">
        <v>10</v>
      </c>
      <c r="D6" s="6" t="s">
        <v>4</v>
      </c>
      <c r="E6" s="10">
        <v>70</v>
      </c>
      <c r="F6" s="31">
        <v>25600</v>
      </c>
      <c r="G6" s="31">
        <f t="shared" si="0"/>
        <v>1792000</v>
      </c>
      <c r="H6" s="73">
        <v>24500</v>
      </c>
      <c r="I6" s="32">
        <f t="shared" si="1"/>
        <v>1715000</v>
      </c>
      <c r="J6" s="35">
        <v>26350</v>
      </c>
      <c r="K6" s="35">
        <f t="shared" si="2"/>
        <v>1844500</v>
      </c>
      <c r="L6" s="41">
        <f>J6+H6+F6</f>
        <v>76450</v>
      </c>
      <c r="M6" s="41">
        <f t="shared" si="3"/>
        <v>25483.333333333332</v>
      </c>
    </row>
    <row r="7" spans="2:13" s="2" customFormat="1" ht="12.75" customHeight="1" x14ac:dyDescent="0.3">
      <c r="B7" s="20">
        <v>5</v>
      </c>
      <c r="C7" s="21" t="s">
        <v>21</v>
      </c>
      <c r="D7" s="6" t="s">
        <v>4</v>
      </c>
      <c r="E7" s="70">
        <v>70</v>
      </c>
      <c r="F7" s="31">
        <v>25600</v>
      </c>
      <c r="G7" s="31">
        <f t="shared" si="0"/>
        <v>1792000</v>
      </c>
      <c r="H7" s="73">
        <v>25100</v>
      </c>
      <c r="I7" s="32">
        <f t="shared" si="1"/>
        <v>1757000</v>
      </c>
      <c r="J7" s="35">
        <v>25480</v>
      </c>
      <c r="K7" s="35">
        <f t="shared" si="2"/>
        <v>1783600</v>
      </c>
      <c r="L7" s="41">
        <f>J7+H7+F7</f>
        <v>76180</v>
      </c>
      <c r="M7" s="41">
        <f t="shared" si="3"/>
        <v>25393.333333333332</v>
      </c>
    </row>
    <row r="8" spans="2:13" ht="13.5" customHeight="1" x14ac:dyDescent="0.3">
      <c r="B8" s="68" t="s">
        <v>3</v>
      </c>
      <c r="C8" s="69"/>
      <c r="D8" s="69"/>
      <c r="E8" s="69"/>
      <c r="F8" s="107">
        <f>G3+G4+G5+G6+G7</f>
        <v>51448000</v>
      </c>
      <c r="G8" s="108"/>
      <c r="H8" s="105">
        <f>I3+I4+I5+I6+I7</f>
        <v>50000000</v>
      </c>
      <c r="I8" s="106"/>
      <c r="J8" s="101">
        <f>K3+K4+K5+K6+K7</f>
        <v>51122500</v>
      </c>
      <c r="K8" s="102"/>
      <c r="L8" s="41"/>
      <c r="M8" s="41"/>
    </row>
  </sheetData>
  <mergeCells count="5">
    <mergeCell ref="J8:K8"/>
    <mergeCell ref="F2:G2"/>
    <mergeCell ref="H8:I8"/>
    <mergeCell ref="F8:G8"/>
    <mergeCell ref="H2:I2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 OFICIAL</vt:lpstr>
      <vt:lpstr>Cotizacion # 01</vt:lpstr>
      <vt:lpstr>Cotizacion # 02) Cooprosar</vt:lpstr>
      <vt:lpstr>Cotizacion # 03 WyL SAS</vt:lpstr>
      <vt:lpstr>Analisis Precios 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Publica Rondón</dc:creator>
  <cp:lastModifiedBy>DQ2030LA</cp:lastModifiedBy>
  <cp:lastPrinted>2022-03-04T14:50:26Z</cp:lastPrinted>
  <dcterms:created xsi:type="dcterms:W3CDTF">2021-11-23T15:35:42Z</dcterms:created>
  <dcterms:modified xsi:type="dcterms:W3CDTF">2022-06-03T16:59:57Z</dcterms:modified>
</cp:coreProperties>
</file>