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CC82ACE1-2FCC-4579-9701-E5D6A4AF6DAC}" xr6:coauthVersionLast="47" xr6:coauthVersionMax="47" xr10:uidLastSave="{00000000-0000-0000-0000-000000000000}"/>
  <bookViews>
    <workbookView xWindow="-120" yWindow="-120" windowWidth="20730" windowHeight="11160" activeTab="3" xr2:uid="{33E5AD41-4A1D-47BC-851F-B7C6EA09B636}"/>
  </bookViews>
  <sheets>
    <sheet name="Propuesta #1 Concaproc" sheetId="6" r:id="rId1"/>
    <sheet name="Propuesta #1 ENCONSUT" sheetId="7" r:id="rId2"/>
    <sheet name="Propuesta #3 WyL" sheetId="8" r:id="rId3"/>
    <sheet name="Estudio de Mercado" sheetId="1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7" i="6" l="1"/>
  <c r="I17" i="6"/>
  <c r="J16" i="6"/>
  <c r="K16" i="6" s="1"/>
  <c r="I16" i="6"/>
  <c r="K13" i="6"/>
  <c r="I13" i="6"/>
  <c r="K11" i="6"/>
  <c r="I11" i="6"/>
  <c r="K10" i="6"/>
  <c r="K9" i="6"/>
  <c r="I9" i="6"/>
  <c r="K8" i="6"/>
  <c r="I8" i="6"/>
  <c r="K7" i="6"/>
  <c r="I7" i="6"/>
  <c r="K6" i="6"/>
  <c r="I6" i="6"/>
  <c r="K19" i="6" s="1"/>
  <c r="J5" i="6"/>
  <c r="I5" i="6"/>
  <c r="J4" i="6"/>
  <c r="I4" i="6"/>
  <c r="N16" i="10"/>
  <c r="J5" i="10"/>
  <c r="J4" i="10"/>
  <c r="I11" i="10"/>
  <c r="K20" i="8"/>
  <c r="I10" i="8"/>
  <c r="I9" i="8"/>
  <c r="I6" i="8"/>
  <c r="O7" i="10"/>
  <c r="O8" i="10"/>
  <c r="O12" i="10"/>
  <c r="O13" i="10"/>
  <c r="O14" i="10"/>
  <c r="O15" i="10"/>
  <c r="O17" i="10"/>
  <c r="N5" i="10"/>
  <c r="O5" i="10" s="1"/>
  <c r="N6" i="10"/>
  <c r="O6" i="10" s="1"/>
  <c r="N7" i="10"/>
  <c r="N8" i="10"/>
  <c r="N9" i="10"/>
  <c r="O9" i="10" s="1"/>
  <c r="N10" i="10"/>
  <c r="O10" i="10" s="1"/>
  <c r="N11" i="10"/>
  <c r="O11" i="10" s="1"/>
  <c r="N12" i="10"/>
  <c r="N13" i="10"/>
  <c r="N14" i="10"/>
  <c r="N15" i="10"/>
  <c r="N17" i="10"/>
  <c r="N4" i="10"/>
  <c r="O4" i="10" s="1"/>
  <c r="K17" i="10"/>
  <c r="I17" i="10"/>
  <c r="J16" i="10"/>
  <c r="I16" i="10"/>
  <c r="K13" i="10"/>
  <c r="I13" i="10"/>
  <c r="K11" i="10"/>
  <c r="K10" i="10"/>
  <c r="K9" i="10"/>
  <c r="I9" i="10"/>
  <c r="K8" i="10"/>
  <c r="I8" i="10"/>
  <c r="K7" i="10"/>
  <c r="I7" i="10"/>
  <c r="K6" i="10"/>
  <c r="I6" i="10"/>
  <c r="K19" i="10" s="1"/>
  <c r="K5" i="10"/>
  <c r="I5" i="10"/>
  <c r="K4" i="10"/>
  <c r="I4" i="10"/>
  <c r="K19" i="8"/>
  <c r="K4" i="8"/>
  <c r="K5" i="8"/>
  <c r="K16" i="8"/>
  <c r="K19" i="7"/>
  <c r="I11" i="7"/>
  <c r="K17" i="8"/>
  <c r="I17" i="8"/>
  <c r="I16" i="8"/>
  <c r="K13" i="8"/>
  <c r="I13" i="8"/>
  <c r="K11" i="8"/>
  <c r="I11" i="8"/>
  <c r="K10" i="8"/>
  <c r="K9" i="8"/>
  <c r="K8" i="8"/>
  <c r="I8" i="8"/>
  <c r="K7" i="8"/>
  <c r="I7" i="8"/>
  <c r="K6" i="8"/>
  <c r="I5" i="8"/>
  <c r="I4" i="8"/>
  <c r="I10" i="7"/>
  <c r="J16" i="7"/>
  <c r="K16" i="7" s="1"/>
  <c r="I16" i="7"/>
  <c r="K11" i="7"/>
  <c r="K10" i="7"/>
  <c r="K4" i="6" l="1"/>
  <c r="K5" i="6"/>
  <c r="K20" i="6"/>
  <c r="K18" i="6" s="1"/>
  <c r="K16" i="10"/>
  <c r="O16" i="10"/>
  <c r="K20" i="10"/>
  <c r="K18" i="10" s="1"/>
  <c r="K20" i="7"/>
  <c r="K18" i="7" s="1"/>
  <c r="K18" i="8"/>
  <c r="K17" i="7" l="1"/>
  <c r="K13" i="7"/>
  <c r="K9" i="7"/>
  <c r="K8" i="7"/>
  <c r="K7" i="7"/>
  <c r="K6" i="7"/>
  <c r="K5" i="7"/>
  <c r="K4" i="7"/>
  <c r="I17" i="7"/>
  <c r="I13" i="7"/>
  <c r="I6" i="7"/>
  <c r="I9" i="7"/>
  <c r="I8" i="7"/>
  <c r="I7" i="7"/>
  <c r="I5" i="7"/>
  <c r="I4" i="7"/>
</calcChain>
</file>

<file path=xl/sharedStrings.xml><?xml version="1.0" encoding="utf-8"?>
<sst xmlns="http://schemas.openxmlformats.org/spreadsheetml/2006/main" count="180" uniqueCount="41">
  <si>
    <t>ITEM</t>
  </si>
  <si>
    <t>DETALLE</t>
  </si>
  <si>
    <t>UNIDAD</t>
  </si>
  <si>
    <t>CANTIDAD</t>
  </si>
  <si>
    <t>VALOR TOTAL</t>
  </si>
  <si>
    <t>Horas</t>
  </si>
  <si>
    <t>Unidades</t>
  </si>
  <si>
    <t>Garantizar la presentación de un (1) exponente de narrativa popular (presentador o maestro de ceremonia), quien acompañará en la tarima cultural y artística durante los dias del evento.</t>
  </si>
  <si>
    <t>Unidad</t>
  </si>
  <si>
    <t>Global</t>
  </si>
  <si>
    <t xml:space="preserve">ALQUILER E INSTALACION: Servicio de Sonido (Equipo de Amplificación de Audio: Es un sistema de audio debidamente equilibrado en vatios,  debidamente distribuidos desde los power hacia las bocinas para lograr el máximo rendimiento posible del sistema. El Equipo de Amplificación de Audio debe ser de superior de  5000 vatios de potencia, con 4 cabinas de amplificación, 4 micrófonos inalámbricos, 2 micrófonos de cable con servicio de operación incluida, mezclador para micrófonos </t>
  </si>
  <si>
    <t>LOGISTICA NECESARIA PARA EL DESARROLLO DEL ENCUENTRO CULTURAL, DEPORTIVO  Y RECREATIVO DEL ADULTO MAYOR</t>
  </si>
  <si>
    <t>1.</t>
  </si>
  <si>
    <t>2.</t>
  </si>
  <si>
    <t>Pendon en Banner, dimensiones (1 Metro de alto X 4 metros de ancho) con logos del municipio y nombre de la delegacion</t>
  </si>
  <si>
    <t>Dotación de Kits de Ropa Deportiva (Camibuso en algodón tipo polo, sudadera en algodón con dos bolsillos, gorra y morral en lona poliester, capacidad minima de 10 litros) Todo debidamente marcados con logos y nombres del municipio.</t>
  </si>
  <si>
    <t>Garantizar el suministro de almuerzos tipo buffet, que contiene: Una porcion de  pollo o carne, una porción de yuca, papa o plátano maduro, Una porción de arroz, ensalada y postre. Servido en plato de icopor con utensilios desechables. Incluye una bebida hidratante preparada. asi mismo deberán ser suministrados con garantía de buena presentación, inocuidad e higiene al momento de su consumo, su distribución es de una (1) unidad por cada participante.</t>
  </si>
  <si>
    <t xml:space="preserve">Suministro de refrigerios, el cual consiste en un producto solido y un producto liquido refrescante. Se debe garantizar un (1) sandwich de jamon y queso y una bebida tipo jugo en envase plastico de 200 ml. </t>
  </si>
  <si>
    <t>APOYAR ENCUENTROS MUNICIPALES Y DEPARTAMENTALES DEL ADULTO MAYOR DEL MUNICIPIO DE HATO COROZAL-CASANARE.</t>
  </si>
  <si>
    <t>I.V.A</t>
  </si>
  <si>
    <t>VALOR ANTES DEL I.V.A</t>
  </si>
  <si>
    <t>VALOR UNITARIO CON I.V.A</t>
  </si>
  <si>
    <t>V.R            IVA</t>
  </si>
  <si>
    <t>SUB TOTAL</t>
  </si>
  <si>
    <t>VALOR TOTAL DE IVA</t>
  </si>
  <si>
    <t>SUMATORIA</t>
  </si>
  <si>
    <t>VALOR PROMEDIO</t>
  </si>
  <si>
    <t>VALOR DEL I.V.A</t>
  </si>
  <si>
    <t>Servicio de Transporte Terrestre, en microbus o bus equipados, Aire TV, MP3, USB,servicio Wifi,sillas reclinables con descansa pies Capacidad, desde elde las personas adulto mayor desde el municipio de Hato Corozal hasta la ciudad de Yopal, Ida y regreso.</t>
  </si>
  <si>
    <t>Transportes</t>
  </si>
  <si>
    <t>LOGISTICA NECESARIA PARA EL DESARROLLO Y CELEBRACION DEL DIA DEL ADULTO MAYOR</t>
  </si>
  <si>
    <t>Ambientacion del lugar (Decoracion con globos, cintas y decorativos)</t>
  </si>
  <si>
    <t>Entregar de Incentivos o premios para fomentar la participación efectiva y la adherencia a las actividades de las personas adulto mayor que resulten destacados en cada una de las actividades.</t>
  </si>
  <si>
    <t>Show  musical que incluya Artistas de la region e invitado especial, con musica acorde a viejoteca y Recreacion para esta población.</t>
  </si>
  <si>
    <t>Mugs personalizado, cn capacidad minima de 325 cc, material ceramica, logos de la administracion municipal</t>
  </si>
  <si>
    <t>LOGISTICA NECESARIA PARA GARANTIZAR LA PARTICIPACION DE ENCUENTRO MUNICIPAL DE ADULTO MAYOR</t>
  </si>
  <si>
    <t>Stand Zona de cafeteria (café, Aguas aromaticas,  Agua en bolsa).</t>
  </si>
  <si>
    <t>$</t>
  </si>
  <si>
    <t>LOGISTICA NECESARIA PARA GARANTIZAR LA PARTICIPACION DE ENCUENTRO DEPARTAMENTAL DE ADULTO MAYOR</t>
  </si>
  <si>
    <t>ENCOSUT</t>
  </si>
  <si>
    <t>INVERSIONES WYL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</si>
</sst>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164" formatCode="_-[$$-240A]* #,##0.00_-;\-[$$-240A]* #,##0.00_-;_-[$$-240A]* &quot;-&quot;??_-;_-@_-"/>
    <numFmt numFmtId="165" formatCode="_-[$$-80A]* #,##0.00_-;\-[$$-80A]* #,##0.00_-;_-[$$-80A]* &quot;-&quot;??_-;_-@_-"/>
    <numFmt numFmtId="166" formatCode="_([$$-240A]\ * #,##0_);_([$$-240A]\ * \(#,##0\);_([$$-240A]\ * &quot;-&quot;??_);_(@_)"/>
  </numFmts>
  <fonts count="14" x14ac:knownFonts="1">
    <font>
      <sz val="11"/>
      <color theme="1"/>
      <name val="Calibri"/>
      <family val="2"/>
      <scheme val="minor"/>
    </font>
    <font>
      <sz val="11"/>
      <color theme="1"/>
      <name val="Calibri"/>
      <family val="2"/>
      <scheme val="minor"/>
    </font>
    <font>
      <sz val="11"/>
      <color theme="1"/>
      <name val="Franklin Gothic Book"/>
      <family val="2"/>
    </font>
    <font>
      <sz val="8"/>
      <color theme="1"/>
      <name val="Franklin Gothic Book"/>
      <family val="2"/>
    </font>
    <font>
      <b/>
      <sz val="8"/>
      <color theme="1"/>
      <name val="Franklin Gothic Book"/>
      <family val="2"/>
    </font>
    <font>
      <sz val="8"/>
      <name val="Franklin Gothic Book"/>
      <family val="2"/>
    </font>
    <font>
      <b/>
      <sz val="11"/>
      <color theme="1"/>
      <name val="Franklin Gothic Book"/>
      <family val="2"/>
    </font>
    <font>
      <b/>
      <sz val="8"/>
      <name val="Franklin Gothic Book"/>
      <family val="2"/>
    </font>
    <font>
      <b/>
      <sz val="11"/>
      <color theme="1"/>
      <name val="Arial"/>
      <family val="2"/>
    </font>
    <font>
      <b/>
      <sz val="8"/>
      <color theme="1"/>
      <name val="Arial"/>
      <family val="2"/>
    </font>
    <font>
      <b/>
      <sz val="8"/>
      <name val="Arial"/>
      <family val="2"/>
    </font>
    <font>
      <sz val="8"/>
      <color theme="1"/>
      <name val="Arial"/>
      <family val="2"/>
    </font>
    <font>
      <sz val="8"/>
      <name val="Arial"/>
      <family val="2"/>
    </font>
    <font>
      <sz val="10"/>
      <color theme="1"/>
      <name val="Franklin Gothic Book"/>
      <family val="2"/>
    </font>
  </fonts>
  <fills count="7">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180">
    <xf numFmtId="0" fontId="0" fillId="0" borderId="0" xfId="0"/>
    <xf numFmtId="0" fontId="2" fillId="0" borderId="0" xfId="0" applyFont="1"/>
    <xf numFmtId="0" fontId="4" fillId="0" borderId="1" xfId="0" applyFont="1" applyBorder="1" applyAlignment="1">
      <alignment horizontal="center" vertical="center" wrapText="1"/>
    </xf>
    <xf numFmtId="44" fontId="4" fillId="0" borderId="1" xfId="0" applyNumberFormat="1" applyFont="1" applyBorder="1"/>
    <xf numFmtId="44" fontId="2" fillId="0" borderId="0" xfId="0" applyNumberFormat="1" applyFont="1"/>
    <xf numFmtId="0" fontId="3" fillId="0" borderId="1" xfId="0" applyFont="1" applyBorder="1" applyAlignment="1">
      <alignment horizontal="center" vertical="center"/>
    </xf>
    <xf numFmtId="0" fontId="3" fillId="0" borderId="1" xfId="0" applyFont="1" applyBorder="1" applyAlignment="1">
      <alignment wrapText="1"/>
    </xf>
    <xf numFmtId="44" fontId="3" fillId="0" borderId="1" xfId="1" applyFont="1" applyBorder="1" applyAlignment="1">
      <alignment vertical="center"/>
    </xf>
    <xf numFmtId="44" fontId="3" fillId="0" borderId="1" xfId="0" applyNumberFormat="1" applyFont="1" applyBorder="1" applyAlignment="1">
      <alignment vertical="center"/>
    </xf>
    <xf numFmtId="44" fontId="3" fillId="0" borderId="1" xfId="1" applyFont="1" applyBorder="1" applyAlignment="1">
      <alignment horizontal="right"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xf>
    <xf numFmtId="165" fontId="3" fillId="0" borderId="1" xfId="1" applyNumberFormat="1" applyFont="1" applyFill="1" applyBorder="1" applyAlignment="1">
      <alignment horizontal="center" vertical="center"/>
    </xf>
    <xf numFmtId="44" fontId="3" fillId="0" borderId="1" xfId="1" applyFont="1" applyFill="1" applyBorder="1" applyAlignment="1">
      <alignment horizontal="center" vertical="center"/>
    </xf>
    <xf numFmtId="166" fontId="5"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left" vertical="center" wrapText="1"/>
    </xf>
    <xf numFmtId="0" fontId="3" fillId="0" borderId="0" xfId="0" applyFont="1"/>
    <xf numFmtId="164" fontId="5" fillId="0" borderId="1" xfId="2" applyNumberFormat="1" applyFont="1" applyBorder="1" applyAlignment="1">
      <alignment horizontal="left" vertical="center" wrapText="1"/>
    </xf>
    <xf numFmtId="164" fontId="5" fillId="0" borderId="1" xfId="2" applyNumberFormat="1" applyFont="1" applyFill="1" applyBorder="1" applyAlignment="1">
      <alignment horizontal="right" vertical="center" wrapText="1"/>
    </xf>
    <xf numFmtId="164" fontId="5" fillId="0" borderId="1" xfId="2" applyNumberFormat="1" applyFont="1" applyFill="1" applyBorder="1" applyAlignment="1">
      <alignment horizontal="left" vertical="center" wrapText="1"/>
    </xf>
    <xf numFmtId="165" fontId="5" fillId="0" borderId="1" xfId="1" applyNumberFormat="1" applyFont="1" applyFill="1" applyBorder="1" applyAlignment="1">
      <alignment horizontal="center" vertical="center"/>
    </xf>
    <xf numFmtId="9" fontId="3" fillId="0" borderId="1" xfId="3" applyFont="1" applyFill="1" applyBorder="1" applyAlignment="1">
      <alignment horizontal="center" vertical="center"/>
    </xf>
    <xf numFmtId="9" fontId="3" fillId="0" borderId="1" xfId="0" applyNumberFormat="1" applyFont="1" applyBorder="1" applyAlignment="1">
      <alignment horizontal="center" vertical="center"/>
    </xf>
    <xf numFmtId="9" fontId="5" fillId="0" borderId="1" xfId="0" applyNumberFormat="1" applyFont="1" applyBorder="1" applyAlignment="1">
      <alignment horizontal="center" vertical="center" wrapText="1"/>
    </xf>
    <xf numFmtId="44" fontId="5" fillId="0" borderId="1" xfId="1" applyFont="1" applyBorder="1" applyAlignment="1">
      <alignment horizontal="center" vertical="center" wrapText="1"/>
    </xf>
    <xf numFmtId="9" fontId="5" fillId="0" borderId="1" xfId="3" applyFont="1" applyBorder="1" applyAlignment="1">
      <alignment horizontal="center" vertical="center" wrapText="1"/>
    </xf>
    <xf numFmtId="44" fontId="5" fillId="0" borderId="1" xfId="1" applyFont="1" applyFill="1" applyBorder="1" applyAlignment="1">
      <alignment horizontal="center" vertical="center"/>
    </xf>
    <xf numFmtId="44" fontId="3" fillId="0" borderId="1" xfId="1" applyFont="1" applyBorder="1" applyAlignment="1">
      <alignment horizontal="center" vertical="center"/>
    </xf>
    <xf numFmtId="164" fontId="4" fillId="0" borderId="1" xfId="0" applyNumberFormat="1" applyFont="1" applyBorder="1"/>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xf>
    <xf numFmtId="44" fontId="11" fillId="0" borderId="1" xfId="1" applyFont="1" applyFill="1" applyBorder="1" applyAlignment="1">
      <alignment horizontal="center" vertical="center"/>
    </xf>
    <xf numFmtId="9" fontId="11" fillId="0" borderId="1" xfId="3" applyFont="1" applyFill="1" applyBorder="1" applyAlignment="1">
      <alignment horizontal="center" vertical="center"/>
    </xf>
    <xf numFmtId="165" fontId="11" fillId="0" borderId="1" xfId="0" applyNumberFormat="1" applyFont="1" applyFill="1" applyBorder="1" applyAlignment="1">
      <alignment horizontal="center" vertical="center"/>
    </xf>
    <xf numFmtId="2" fontId="11" fillId="0" borderId="1" xfId="0" applyNumberFormat="1" applyFont="1" applyFill="1" applyBorder="1" applyAlignment="1">
      <alignment horizontal="center" vertical="center"/>
    </xf>
    <xf numFmtId="0" fontId="12" fillId="0" borderId="1" xfId="0" applyFont="1" applyFill="1" applyBorder="1" applyAlignment="1">
      <alignment horizontal="justify" wrapText="1"/>
    </xf>
    <xf numFmtId="0" fontId="12"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66" fontId="12" fillId="0" borderId="1" xfId="1" applyNumberFormat="1" applyFont="1" applyFill="1" applyBorder="1" applyAlignment="1">
      <alignment horizontal="center" vertical="center"/>
    </xf>
    <xf numFmtId="165" fontId="11" fillId="0" borderId="1" xfId="1" applyNumberFormat="1" applyFont="1" applyFill="1" applyBorder="1" applyAlignment="1">
      <alignment horizontal="center" vertical="center"/>
    </xf>
    <xf numFmtId="0" fontId="12" fillId="0" borderId="1" xfId="0" applyFont="1" applyFill="1" applyBorder="1" applyAlignment="1">
      <alignment horizontal="justify" vertical="center" wrapText="1"/>
    </xf>
    <xf numFmtId="44" fontId="12" fillId="0" borderId="1" xfId="1" applyFont="1" applyFill="1" applyBorder="1" applyAlignment="1">
      <alignment horizontal="center" vertical="center"/>
    </xf>
    <xf numFmtId="165" fontId="12" fillId="0" borderId="1" xfId="1" applyNumberFormat="1" applyFont="1" applyFill="1" applyBorder="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wrapText="1"/>
    </xf>
    <xf numFmtId="0" fontId="11" fillId="0" borderId="1" xfId="0" applyFont="1" applyBorder="1" applyAlignment="1">
      <alignment horizontal="center" vertical="center"/>
    </xf>
    <xf numFmtId="44" fontId="11" fillId="0" borderId="1" xfId="1" applyFont="1" applyBorder="1" applyAlignment="1">
      <alignment horizontal="center" vertical="center"/>
    </xf>
    <xf numFmtId="9" fontId="11" fillId="0" borderId="1" xfId="0" applyNumberFormat="1" applyFont="1" applyBorder="1" applyAlignment="1">
      <alignment horizontal="center" vertical="center"/>
    </xf>
    <xf numFmtId="44" fontId="11" fillId="0" borderId="1" xfId="1" applyFont="1" applyBorder="1" applyAlignment="1">
      <alignment vertical="center"/>
    </xf>
    <xf numFmtId="44" fontId="11" fillId="0" borderId="1" xfId="0" applyNumberFormat="1" applyFont="1" applyBorder="1" applyAlignment="1">
      <alignment vertical="center"/>
    </xf>
    <xf numFmtId="44" fontId="11" fillId="0" borderId="1" xfId="1" applyFont="1" applyBorder="1" applyAlignment="1">
      <alignment horizontal="right" vertical="center"/>
    </xf>
    <xf numFmtId="0" fontId="10" fillId="0" borderId="1" xfId="0" applyFont="1" applyBorder="1" applyAlignment="1">
      <alignment horizontal="center" vertical="center" wrapText="1"/>
    </xf>
    <xf numFmtId="0" fontId="12"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44" fontId="12" fillId="0" borderId="1" xfId="1" applyFont="1" applyBorder="1" applyAlignment="1">
      <alignment horizontal="center" vertical="center" wrapText="1"/>
    </xf>
    <xf numFmtId="9" fontId="12" fillId="0" borderId="1" xfId="0" applyNumberFormat="1" applyFont="1" applyBorder="1" applyAlignment="1">
      <alignment horizontal="center" vertical="center" wrapText="1"/>
    </xf>
    <xf numFmtId="164" fontId="12" fillId="0" borderId="1" xfId="2" applyNumberFormat="1" applyFont="1" applyFill="1" applyBorder="1" applyAlignment="1">
      <alignment horizontal="right" vertical="center" wrapText="1"/>
    </xf>
    <xf numFmtId="164" fontId="12" fillId="0" borderId="1" xfId="0" applyNumberFormat="1" applyFont="1" applyBorder="1" applyAlignment="1">
      <alignment horizontal="left" vertical="center" wrapText="1"/>
    </xf>
    <xf numFmtId="9" fontId="12" fillId="0" borderId="1" xfId="3" applyFont="1" applyBorder="1" applyAlignment="1">
      <alignment horizontal="center" vertical="center" wrapText="1"/>
    </xf>
    <xf numFmtId="164" fontId="12" fillId="0" borderId="1" xfId="2" applyNumberFormat="1" applyFont="1" applyFill="1" applyBorder="1" applyAlignment="1">
      <alignment horizontal="left" vertical="center" wrapText="1"/>
    </xf>
    <xf numFmtId="164" fontId="12" fillId="0" borderId="1" xfId="2" applyNumberFormat="1" applyFont="1" applyBorder="1" applyAlignment="1">
      <alignment horizontal="left" vertical="center" wrapText="1"/>
    </xf>
    <xf numFmtId="44" fontId="9" fillId="0" borderId="1" xfId="0" applyNumberFormat="1" applyFont="1" applyBorder="1"/>
    <xf numFmtId="164" fontId="9" fillId="0" borderId="1" xfId="0" applyNumberFormat="1" applyFont="1" applyBorder="1"/>
    <xf numFmtId="0" fontId="2" fillId="3" borderId="1" xfId="0" applyFont="1" applyFill="1" applyBorder="1"/>
    <xf numFmtId="0" fontId="6" fillId="0" borderId="1" xfId="0" applyFont="1" applyBorder="1" applyAlignment="1">
      <alignment horizontal="center" vertical="center"/>
    </xf>
    <xf numFmtId="165"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2" fontId="3" fillId="0" borderId="1" xfId="0" applyNumberFormat="1" applyFont="1" applyBorder="1" applyAlignment="1">
      <alignment horizontal="center" vertical="center"/>
    </xf>
    <xf numFmtId="0" fontId="5" fillId="0" borderId="1" xfId="0" applyFont="1" applyBorder="1" applyAlignment="1">
      <alignment horizontal="justify" wrapText="1"/>
    </xf>
    <xf numFmtId="0" fontId="5" fillId="0" borderId="1" xfId="0" applyFont="1" applyBorder="1" applyAlignment="1">
      <alignment horizontal="center" vertical="center"/>
    </xf>
    <xf numFmtId="165" fontId="5" fillId="0" borderId="1" xfId="0" applyNumberFormat="1" applyFont="1" applyBorder="1" applyAlignment="1">
      <alignment horizontal="center" vertical="center"/>
    </xf>
    <xf numFmtId="9" fontId="5"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44" fontId="3" fillId="0" borderId="3" xfId="0" applyNumberFormat="1" applyFont="1" applyBorder="1" applyAlignment="1">
      <alignment vertical="center"/>
    </xf>
    <xf numFmtId="0" fontId="3" fillId="0" borderId="1" xfId="0" applyFont="1" applyBorder="1" applyAlignment="1">
      <alignment vertical="center" wrapText="1"/>
    </xf>
    <xf numFmtId="44" fontId="3" fillId="0" borderId="1" xfId="1" applyFont="1" applyFill="1" applyBorder="1" applyAlignment="1">
      <alignment horizontal="left" vertical="center"/>
    </xf>
    <xf numFmtId="44" fontId="3" fillId="0" borderId="1" xfId="1" applyFont="1" applyFill="1" applyBorder="1" applyAlignment="1">
      <alignment horizontal="right" vertical="center"/>
    </xf>
    <xf numFmtId="0" fontId="3" fillId="0" borderId="1" xfId="0" applyFont="1" applyBorder="1" applyAlignment="1">
      <alignment horizontal="center" vertical="center" wrapText="1"/>
    </xf>
    <xf numFmtId="44" fontId="3" fillId="0" borderId="1" xfId="1" applyFont="1" applyBorder="1" applyAlignment="1">
      <alignment horizontal="left" vertical="center"/>
    </xf>
    <xf numFmtId="44" fontId="11" fillId="0" borderId="3" xfId="0" applyNumberFormat="1" applyFont="1" applyBorder="1" applyAlignment="1">
      <alignment vertical="center"/>
    </xf>
    <xf numFmtId="44" fontId="9" fillId="3" borderId="1" xfId="0" applyNumberFormat="1" applyFont="1" applyFill="1" applyBorder="1"/>
    <xf numFmtId="0" fontId="11" fillId="0" borderId="1" xfId="0" applyFont="1" applyBorder="1" applyAlignment="1">
      <alignment horizontal="justify" vertical="center" wrapText="1"/>
    </xf>
    <xf numFmtId="0" fontId="11" fillId="0" borderId="1" xfId="0" applyFont="1" applyFill="1" applyBorder="1" applyAlignment="1">
      <alignment wrapText="1"/>
    </xf>
    <xf numFmtId="9" fontId="11" fillId="0" borderId="1" xfId="0" applyNumberFormat="1" applyFont="1" applyFill="1" applyBorder="1" applyAlignment="1">
      <alignment horizontal="center" vertical="center"/>
    </xf>
    <xf numFmtId="44" fontId="11" fillId="0" borderId="3" xfId="0" applyNumberFormat="1" applyFont="1" applyFill="1" applyBorder="1" applyAlignment="1">
      <alignment vertical="center"/>
    </xf>
    <xf numFmtId="0" fontId="11" fillId="0" borderId="1" xfId="0" applyFont="1" applyFill="1" applyBorder="1" applyAlignment="1">
      <alignment vertical="center" wrapText="1"/>
    </xf>
    <xf numFmtId="44" fontId="11" fillId="0" borderId="1" xfId="1" applyFont="1" applyFill="1" applyBorder="1" applyAlignment="1">
      <alignment horizontal="left" vertical="center"/>
    </xf>
    <xf numFmtId="44" fontId="11" fillId="0" borderId="1" xfId="1" applyFont="1" applyFill="1" applyBorder="1" applyAlignment="1">
      <alignment horizontal="right" vertical="center"/>
    </xf>
    <xf numFmtId="0" fontId="11" fillId="0" borderId="1" xfId="0" applyFont="1" applyBorder="1" applyAlignment="1">
      <alignment vertical="center" wrapText="1"/>
    </xf>
    <xf numFmtId="44" fontId="11" fillId="0" borderId="1" xfId="1" applyFont="1" applyBorder="1" applyAlignment="1">
      <alignment horizontal="left" vertical="center"/>
    </xf>
    <xf numFmtId="0" fontId="3" fillId="0" borderId="1" xfId="0" applyFont="1" applyFill="1" applyBorder="1" applyAlignment="1">
      <alignment wrapText="1"/>
    </xf>
    <xf numFmtId="9" fontId="3" fillId="0" borderId="1" xfId="0" applyNumberFormat="1" applyFont="1" applyFill="1" applyBorder="1" applyAlignment="1">
      <alignment horizontal="center" vertical="center"/>
    </xf>
    <xf numFmtId="44" fontId="3" fillId="0" borderId="3" xfId="0" applyNumberFormat="1" applyFont="1" applyFill="1" applyBorder="1" applyAlignment="1">
      <alignment vertical="center"/>
    </xf>
    <xf numFmtId="0" fontId="3" fillId="0" borderId="1" xfId="0" applyFont="1" applyFill="1" applyBorder="1" applyAlignment="1">
      <alignment vertical="center" wrapText="1"/>
    </xf>
    <xf numFmtId="0" fontId="4" fillId="0" borderId="2"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4" fillId="0" borderId="1" xfId="0" applyFont="1" applyBorder="1" applyAlignment="1">
      <alignment horizontal="center"/>
    </xf>
    <xf numFmtId="0" fontId="6" fillId="2" borderId="1"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9" fillId="3" borderId="1" xfId="0" applyFont="1" applyFill="1" applyBorder="1" applyAlignment="1">
      <alignment horizontal="left"/>
    </xf>
    <xf numFmtId="0" fontId="8" fillId="3" borderId="1"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9" fillId="0" borderId="2" xfId="0" applyFont="1" applyBorder="1" applyAlignment="1">
      <alignment horizontal="left"/>
    </xf>
    <xf numFmtId="0" fontId="9" fillId="0" borderId="4" xfId="0" applyFont="1" applyBorder="1" applyAlignment="1">
      <alignment horizontal="left"/>
    </xf>
    <xf numFmtId="0" fontId="9" fillId="0" borderId="3" xfId="0" applyFont="1" applyBorder="1" applyAlignment="1">
      <alignment horizontal="left"/>
    </xf>
    <xf numFmtId="0" fontId="9" fillId="0" borderId="1" xfId="0" applyFont="1" applyBorder="1" applyAlignment="1">
      <alignment horizontal="left"/>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44" fontId="11" fillId="0" borderId="1" xfId="1" applyFont="1" applyFill="1" applyBorder="1" applyAlignment="1">
      <alignment vertical="center"/>
    </xf>
    <xf numFmtId="44" fontId="11" fillId="0" borderId="1" xfId="0" applyNumberFormat="1" applyFont="1" applyFill="1" applyBorder="1" applyAlignment="1">
      <alignment vertical="center"/>
    </xf>
    <xf numFmtId="0" fontId="10"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44" fontId="12" fillId="0" borderId="1" xfId="1"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9" fontId="5" fillId="0" borderId="1" xfId="3" applyFont="1" applyFill="1" applyBorder="1" applyAlignment="1">
      <alignment horizontal="center" vertical="center" wrapText="1"/>
    </xf>
    <xf numFmtId="44" fontId="5" fillId="0" borderId="1" xfId="1" applyFont="1" applyFill="1" applyBorder="1" applyAlignment="1">
      <alignment horizontal="center" vertical="center" wrapText="1"/>
    </xf>
    <xf numFmtId="164" fontId="5" fillId="0" borderId="1" xfId="0" applyNumberFormat="1" applyFont="1" applyFill="1" applyBorder="1" applyAlignment="1">
      <alignment horizontal="left" vertical="center" wrapText="1"/>
    </xf>
    <xf numFmtId="9" fontId="12" fillId="0" borderId="1" xfId="3" applyFont="1" applyFill="1" applyBorder="1" applyAlignment="1">
      <alignment horizontal="center" vertical="center" wrapText="1"/>
    </xf>
    <xf numFmtId="0" fontId="9" fillId="0" borderId="2" xfId="0" applyFont="1" applyFill="1" applyBorder="1" applyAlignment="1">
      <alignment horizontal="left"/>
    </xf>
    <xf numFmtId="0" fontId="9" fillId="0" borderId="4" xfId="0" applyFont="1" applyFill="1" applyBorder="1" applyAlignment="1">
      <alignment horizontal="left"/>
    </xf>
    <xf numFmtId="0" fontId="9" fillId="0" borderId="3" xfId="0" applyFont="1" applyFill="1" applyBorder="1" applyAlignment="1">
      <alignment horizontal="left"/>
    </xf>
    <xf numFmtId="44" fontId="9" fillId="0" borderId="1" xfId="0" applyNumberFormat="1" applyFont="1" applyFill="1" applyBorder="1"/>
    <xf numFmtId="0" fontId="9" fillId="0" borderId="1" xfId="0" applyFont="1" applyFill="1" applyBorder="1" applyAlignment="1">
      <alignment horizontal="left"/>
    </xf>
    <xf numFmtId="164" fontId="9" fillId="0" borderId="1" xfId="0" applyNumberFormat="1" applyFont="1" applyFill="1" applyBorder="1"/>
    <xf numFmtId="44" fontId="11" fillId="3" borderId="1" xfId="1" applyFont="1" applyFill="1" applyBorder="1" applyAlignment="1">
      <alignment horizontal="center" vertical="center"/>
    </xf>
    <xf numFmtId="166" fontId="12" fillId="3" borderId="1" xfId="1" applyNumberFormat="1" applyFont="1" applyFill="1" applyBorder="1" applyAlignment="1">
      <alignment horizontal="center" vertical="center"/>
    </xf>
    <xf numFmtId="165" fontId="12" fillId="3" borderId="1" xfId="1" applyNumberFormat="1" applyFont="1" applyFill="1" applyBorder="1" applyAlignment="1">
      <alignment horizontal="center" vertical="center"/>
    </xf>
    <xf numFmtId="44" fontId="11" fillId="3" borderId="1" xfId="1" applyFont="1" applyFill="1" applyBorder="1" applyAlignment="1">
      <alignment vertical="center"/>
    </xf>
    <xf numFmtId="44" fontId="11" fillId="3" borderId="1" xfId="1" applyFont="1" applyFill="1" applyBorder="1" applyAlignment="1">
      <alignment horizontal="right" vertical="center"/>
    </xf>
    <xf numFmtId="164" fontId="12" fillId="3" borderId="1" xfId="2" applyNumberFormat="1" applyFont="1" applyFill="1" applyBorder="1" applyAlignment="1">
      <alignment horizontal="right" vertical="center" wrapText="1"/>
    </xf>
    <xf numFmtId="164" fontId="12" fillId="3" borderId="1" xfId="2" applyNumberFormat="1" applyFont="1" applyFill="1" applyBorder="1" applyAlignment="1">
      <alignment horizontal="left" vertical="center" wrapText="1"/>
    </xf>
    <xf numFmtId="0" fontId="6" fillId="3" borderId="1" xfId="0" applyFont="1" applyFill="1" applyBorder="1" applyAlignment="1">
      <alignment horizontal="center" vertical="center"/>
    </xf>
    <xf numFmtId="44" fontId="11" fillId="5" borderId="1" xfId="1" applyFont="1" applyFill="1" applyBorder="1" applyAlignment="1">
      <alignment horizontal="center" vertical="center"/>
    </xf>
    <xf numFmtId="166" fontId="12" fillId="5" borderId="1" xfId="1" applyNumberFormat="1" applyFont="1" applyFill="1" applyBorder="1" applyAlignment="1">
      <alignment horizontal="center" vertical="center"/>
    </xf>
    <xf numFmtId="165" fontId="12" fillId="5" borderId="1" xfId="1" applyNumberFormat="1" applyFont="1" applyFill="1" applyBorder="1" applyAlignment="1">
      <alignment horizontal="center" vertical="center"/>
    </xf>
    <xf numFmtId="44" fontId="11" fillId="5" borderId="1" xfId="1" applyFont="1" applyFill="1" applyBorder="1" applyAlignment="1">
      <alignment vertical="center"/>
    </xf>
    <xf numFmtId="44" fontId="11" fillId="5" borderId="1" xfId="1" applyFont="1" applyFill="1" applyBorder="1" applyAlignment="1">
      <alignment horizontal="right" vertical="center"/>
    </xf>
    <xf numFmtId="44" fontId="3" fillId="5" borderId="1" xfId="1" applyFont="1" applyFill="1" applyBorder="1" applyAlignment="1">
      <alignment horizontal="center" vertical="center"/>
    </xf>
    <xf numFmtId="44" fontId="3" fillId="5" borderId="1" xfId="1" applyFont="1" applyFill="1" applyBorder="1" applyAlignment="1">
      <alignment horizontal="right" vertical="center"/>
    </xf>
    <xf numFmtId="0" fontId="2" fillId="5" borderId="1" xfId="0" applyFont="1" applyFill="1" applyBorder="1"/>
    <xf numFmtId="0" fontId="6" fillId="5" borderId="1" xfId="0" applyFont="1" applyFill="1" applyBorder="1" applyAlignment="1">
      <alignment horizontal="center" wrapText="1"/>
    </xf>
    <xf numFmtId="164" fontId="12" fillId="5" borderId="1" xfId="2" applyNumberFormat="1" applyFont="1" applyFill="1" applyBorder="1" applyAlignment="1">
      <alignment horizontal="right" vertical="center" wrapText="1"/>
    </xf>
    <xf numFmtId="164" fontId="5" fillId="5" borderId="1" xfId="2" applyNumberFormat="1" applyFont="1" applyFill="1" applyBorder="1" applyAlignment="1">
      <alignment horizontal="left" vertical="center" wrapText="1"/>
    </xf>
    <xf numFmtId="164" fontId="12" fillId="5" borderId="1" xfId="2" applyNumberFormat="1" applyFont="1" applyFill="1" applyBorder="1" applyAlignment="1">
      <alignment horizontal="left" vertical="center" wrapText="1"/>
    </xf>
    <xf numFmtId="0" fontId="6" fillId="6" borderId="1" xfId="0" applyFont="1" applyFill="1" applyBorder="1" applyAlignment="1">
      <alignment horizontal="center" wrapText="1"/>
    </xf>
    <xf numFmtId="44" fontId="2" fillId="6" borderId="1" xfId="0" applyNumberFormat="1" applyFont="1" applyFill="1" applyBorder="1" applyAlignment="1">
      <alignment vertical="center"/>
    </xf>
    <xf numFmtId="44" fontId="13" fillId="0" borderId="1" xfId="0" applyNumberFormat="1" applyFont="1" applyBorder="1" applyAlignment="1">
      <alignment vertical="center"/>
    </xf>
    <xf numFmtId="44" fontId="13" fillId="0" borderId="0" xfId="0" applyNumberFormat="1" applyFont="1" applyFill="1" applyBorder="1" applyAlignment="1">
      <alignment vertical="center"/>
    </xf>
    <xf numFmtId="44" fontId="2" fillId="0" borderId="0" xfId="0" applyNumberFormat="1" applyFont="1" applyFill="1" applyBorder="1" applyAlignment="1">
      <alignment vertical="center"/>
    </xf>
    <xf numFmtId="0" fontId="2" fillId="0" borderId="0" xfId="0" applyFont="1" applyFill="1" applyBorder="1"/>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7934F-0B2B-4C66-AE8A-FCD6700751F3}">
  <dimension ref="B1:L21"/>
  <sheetViews>
    <sheetView topLeftCell="A9" zoomScale="90" zoomScaleNormal="90" workbookViewId="0">
      <selection activeCell="H6" sqref="H6"/>
    </sheetView>
  </sheetViews>
  <sheetFormatPr baseColWidth="10" defaultColWidth="11.140625" defaultRowHeight="15.75" x14ac:dyDescent="0.3"/>
  <cols>
    <col min="1" max="1" width="2.140625" style="1" customWidth="1"/>
    <col min="2" max="2" width="6.5703125" style="1" customWidth="1"/>
    <col min="3" max="3" width="65.140625" style="1" customWidth="1"/>
    <col min="4" max="4" width="9.7109375" style="1" customWidth="1"/>
    <col min="5" max="5" width="11.42578125" style="1" customWidth="1"/>
    <col min="6" max="6" width="15.28515625" style="1" customWidth="1"/>
    <col min="7" max="7" width="8.5703125" style="1" customWidth="1"/>
    <col min="8" max="8" width="12" style="1" customWidth="1"/>
    <col min="9" max="9" width="15.42578125" style="1" customWidth="1"/>
    <col min="10" max="10" width="16" style="1" customWidth="1"/>
    <col min="11" max="11" width="20.140625" style="1" customWidth="1"/>
    <col min="12" max="16384" width="11.140625" style="1"/>
  </cols>
  <sheetData>
    <row r="1" spans="2:11" x14ac:dyDescent="0.3">
      <c r="B1" s="107" t="s">
        <v>18</v>
      </c>
      <c r="C1" s="107"/>
      <c r="D1" s="107"/>
      <c r="E1" s="107"/>
      <c r="F1" s="107"/>
      <c r="G1" s="107"/>
      <c r="H1" s="107"/>
      <c r="I1" s="107"/>
      <c r="J1" s="107"/>
      <c r="K1" s="107"/>
    </row>
    <row r="2" spans="2:11" ht="34.5" customHeight="1" x14ac:dyDescent="0.3">
      <c r="B2" s="2" t="s">
        <v>0</v>
      </c>
      <c r="C2" s="2" t="s">
        <v>1</v>
      </c>
      <c r="D2" s="2" t="s">
        <v>2</v>
      </c>
      <c r="E2" s="2" t="s">
        <v>3</v>
      </c>
      <c r="F2" s="2" t="s">
        <v>20</v>
      </c>
      <c r="G2" s="2" t="s">
        <v>19</v>
      </c>
      <c r="H2" s="2" t="s">
        <v>22</v>
      </c>
      <c r="I2" s="2" t="s">
        <v>24</v>
      </c>
      <c r="J2" s="2" t="s">
        <v>21</v>
      </c>
      <c r="K2" s="2" t="s">
        <v>4</v>
      </c>
    </row>
    <row r="3" spans="2:11" x14ac:dyDescent="0.3">
      <c r="B3" s="108" t="s">
        <v>30</v>
      </c>
      <c r="C3" s="109"/>
      <c r="D3" s="109"/>
      <c r="E3" s="109"/>
      <c r="F3" s="109"/>
      <c r="G3" s="109"/>
      <c r="H3" s="109"/>
      <c r="I3" s="109"/>
      <c r="J3" s="109"/>
      <c r="K3" s="110"/>
    </row>
    <row r="4" spans="2:11" ht="76.5" x14ac:dyDescent="0.3">
      <c r="B4" s="16" t="s">
        <v>12</v>
      </c>
      <c r="C4" s="75" t="s">
        <v>16</v>
      </c>
      <c r="D4" s="5" t="s">
        <v>6</v>
      </c>
      <c r="E4" s="5">
        <v>400</v>
      </c>
      <c r="F4" s="13">
        <v>25324</v>
      </c>
      <c r="G4" s="26">
        <v>0</v>
      </c>
      <c r="H4" s="74">
        <v>0</v>
      </c>
      <c r="I4" s="76">
        <f t="shared" ref="I4:I9" si="0">H4*E4</f>
        <v>0</v>
      </c>
      <c r="J4" s="13">
        <f>F4</f>
        <v>25324</v>
      </c>
      <c r="K4" s="13">
        <f>J4*E4</f>
        <v>10129600</v>
      </c>
    </row>
    <row r="5" spans="2:11" ht="39" x14ac:dyDescent="0.3">
      <c r="B5" s="16" t="s">
        <v>13</v>
      </c>
      <c r="C5" s="77" t="s">
        <v>17</v>
      </c>
      <c r="D5" s="78" t="s">
        <v>8</v>
      </c>
      <c r="E5" s="78">
        <v>400</v>
      </c>
      <c r="F5" s="79">
        <v>4498</v>
      </c>
      <c r="G5" s="80">
        <v>0</v>
      </c>
      <c r="H5" s="74">
        <v>0</v>
      </c>
      <c r="I5" s="76">
        <f t="shared" si="0"/>
        <v>0</v>
      </c>
      <c r="J5" s="14">
        <f>F5</f>
        <v>4498</v>
      </c>
      <c r="K5" s="14">
        <f>J5*E5</f>
        <v>1799200</v>
      </c>
    </row>
    <row r="6" spans="2:11" x14ac:dyDescent="0.3">
      <c r="B6" s="16">
        <v>3</v>
      </c>
      <c r="C6" s="75" t="s">
        <v>31</v>
      </c>
      <c r="D6" s="5" t="s">
        <v>9</v>
      </c>
      <c r="E6" s="5">
        <v>1</v>
      </c>
      <c r="F6" s="13">
        <v>777600</v>
      </c>
      <c r="G6" s="26">
        <v>0.19</v>
      </c>
      <c r="H6" s="74">
        <v>182400</v>
      </c>
      <c r="I6" s="13">
        <f t="shared" si="0"/>
        <v>182400</v>
      </c>
      <c r="J6" s="13">
        <v>960000</v>
      </c>
      <c r="K6" s="12">
        <f>J6*E6</f>
        <v>960000</v>
      </c>
    </row>
    <row r="7" spans="2:11" ht="38.25" x14ac:dyDescent="0.3">
      <c r="B7" s="16">
        <v>4</v>
      </c>
      <c r="C7" s="81" t="s">
        <v>32</v>
      </c>
      <c r="D7" s="78" t="s">
        <v>9</v>
      </c>
      <c r="E7" s="78">
        <v>1</v>
      </c>
      <c r="F7" s="31">
        <v>2248560</v>
      </c>
      <c r="G7" s="80">
        <v>0.19</v>
      </c>
      <c r="H7" s="31">
        <v>527440</v>
      </c>
      <c r="I7" s="31">
        <f t="shared" si="0"/>
        <v>527440</v>
      </c>
      <c r="J7" s="25">
        <v>2776000</v>
      </c>
      <c r="K7" s="25">
        <f>J7</f>
        <v>2776000</v>
      </c>
    </row>
    <row r="8" spans="2:11" ht="77.25" x14ac:dyDescent="0.3">
      <c r="B8" s="16">
        <v>5</v>
      </c>
      <c r="C8" s="6" t="s">
        <v>10</v>
      </c>
      <c r="D8" s="5" t="s">
        <v>5</v>
      </c>
      <c r="E8" s="5">
        <v>8</v>
      </c>
      <c r="F8" s="32">
        <v>283500</v>
      </c>
      <c r="G8" s="27">
        <v>0.19</v>
      </c>
      <c r="H8" s="32">
        <v>66500</v>
      </c>
      <c r="I8" s="32">
        <f t="shared" si="0"/>
        <v>532000</v>
      </c>
      <c r="J8" s="7">
        <v>350000</v>
      </c>
      <c r="K8" s="8">
        <f>J8*E8</f>
        <v>2800000</v>
      </c>
    </row>
    <row r="9" spans="2:11" ht="39" x14ac:dyDescent="0.3">
      <c r="B9" s="16">
        <v>6</v>
      </c>
      <c r="C9" s="6" t="s">
        <v>7</v>
      </c>
      <c r="D9" s="5" t="s">
        <v>8</v>
      </c>
      <c r="E9" s="5">
        <v>1</v>
      </c>
      <c r="F9" s="32">
        <v>1215000</v>
      </c>
      <c r="G9" s="27">
        <v>0.19</v>
      </c>
      <c r="H9" s="32">
        <v>285000</v>
      </c>
      <c r="I9" s="32">
        <f t="shared" si="0"/>
        <v>285000</v>
      </c>
      <c r="J9" s="9">
        <v>1500000</v>
      </c>
      <c r="K9" s="8">
        <f>J9*E9</f>
        <v>1500000</v>
      </c>
    </row>
    <row r="10" spans="2:11" ht="26.25" x14ac:dyDescent="0.3">
      <c r="B10" s="16">
        <v>7</v>
      </c>
      <c r="C10" s="6" t="s">
        <v>33</v>
      </c>
      <c r="D10" s="5" t="s">
        <v>9</v>
      </c>
      <c r="E10" s="5">
        <v>1</v>
      </c>
      <c r="F10" s="32">
        <v>2997972</v>
      </c>
      <c r="G10" s="27">
        <v>0.19</v>
      </c>
      <c r="H10" s="32">
        <v>703228</v>
      </c>
      <c r="I10" s="32">
        <v>703228</v>
      </c>
      <c r="J10" s="9">
        <v>3701200</v>
      </c>
      <c r="K10" s="82">
        <f>J10*E10</f>
        <v>3701200</v>
      </c>
    </row>
    <row r="11" spans="2:11" ht="25.5" x14ac:dyDescent="0.3">
      <c r="B11" s="16">
        <v>8</v>
      </c>
      <c r="C11" s="83" t="s">
        <v>34</v>
      </c>
      <c r="D11" s="5" t="s">
        <v>6</v>
      </c>
      <c r="E11" s="5">
        <v>400</v>
      </c>
      <c r="F11" s="13">
        <v>13972.5</v>
      </c>
      <c r="G11" s="27">
        <v>0.19</v>
      </c>
      <c r="H11" s="13">
        <v>3277.5</v>
      </c>
      <c r="I11" s="13">
        <f>H11*E11</f>
        <v>1311000</v>
      </c>
      <c r="J11" s="85">
        <v>17250</v>
      </c>
      <c r="K11" s="82">
        <f>J11*E11</f>
        <v>6900000</v>
      </c>
    </row>
    <row r="12" spans="2:11" x14ac:dyDescent="0.3">
      <c r="B12" s="111" t="s">
        <v>35</v>
      </c>
      <c r="C12" s="112"/>
      <c r="D12" s="112"/>
      <c r="E12" s="112"/>
      <c r="F12" s="112"/>
      <c r="G12" s="112"/>
      <c r="H12" s="112"/>
      <c r="I12" s="112"/>
      <c r="J12" s="112"/>
      <c r="K12" s="113"/>
    </row>
    <row r="13" spans="2:11" ht="38.25" x14ac:dyDescent="0.3">
      <c r="B13" s="18">
        <v>9</v>
      </c>
      <c r="C13" s="19" t="s">
        <v>15</v>
      </c>
      <c r="D13" s="86" t="s">
        <v>6</v>
      </c>
      <c r="E13" s="17">
        <v>30</v>
      </c>
      <c r="F13" s="29">
        <v>171720</v>
      </c>
      <c r="G13" s="28">
        <v>0.19</v>
      </c>
      <c r="H13" s="29">
        <v>40280</v>
      </c>
      <c r="I13" s="29">
        <f>H13*E13</f>
        <v>1208400</v>
      </c>
      <c r="J13" s="23">
        <v>212000</v>
      </c>
      <c r="K13" s="20">
        <f>J13*E13</f>
        <v>6360000</v>
      </c>
    </row>
    <row r="14" spans="2:11" x14ac:dyDescent="0.3">
      <c r="B14" s="18">
        <v>10</v>
      </c>
      <c r="C14" s="83" t="s">
        <v>36</v>
      </c>
      <c r="D14" s="5" t="s">
        <v>9</v>
      </c>
      <c r="E14" s="5">
        <v>1</v>
      </c>
      <c r="F14" s="32">
        <v>480000</v>
      </c>
      <c r="G14" s="27">
        <v>0</v>
      </c>
      <c r="H14" s="87" t="s">
        <v>37</v>
      </c>
      <c r="I14" s="32">
        <v>0</v>
      </c>
      <c r="J14" s="9">
        <v>480000</v>
      </c>
      <c r="K14" s="82">
        <v>480000</v>
      </c>
    </row>
    <row r="15" spans="2:11" ht="15.75" customHeight="1" x14ac:dyDescent="0.3">
      <c r="B15" s="111" t="s">
        <v>38</v>
      </c>
      <c r="C15" s="112"/>
      <c r="D15" s="112"/>
      <c r="E15" s="112"/>
      <c r="F15" s="112"/>
      <c r="G15" s="112"/>
      <c r="H15" s="112"/>
      <c r="I15" s="112"/>
      <c r="J15" s="112"/>
      <c r="K15" s="113"/>
    </row>
    <row r="16" spans="2:11" ht="48.75" customHeight="1" x14ac:dyDescent="0.3">
      <c r="B16" s="18">
        <v>11</v>
      </c>
      <c r="C16" s="19" t="s">
        <v>28</v>
      </c>
      <c r="D16" s="17" t="s">
        <v>29</v>
      </c>
      <c r="E16" s="17">
        <v>10</v>
      </c>
      <c r="F16" s="29">
        <v>83000</v>
      </c>
      <c r="G16" s="30">
        <v>0</v>
      </c>
      <c r="H16" s="29">
        <v>0</v>
      </c>
      <c r="I16" s="29">
        <f>H16*E16</f>
        <v>0</v>
      </c>
      <c r="J16" s="24">
        <f>F16*E16</f>
        <v>830000</v>
      </c>
      <c r="K16" s="20">
        <f>J16</f>
        <v>830000</v>
      </c>
    </row>
    <row r="17" spans="2:12" ht="25.5" x14ac:dyDescent="0.3">
      <c r="B17" s="18">
        <v>12</v>
      </c>
      <c r="C17" s="19" t="s">
        <v>14</v>
      </c>
      <c r="D17" s="17" t="s">
        <v>6</v>
      </c>
      <c r="E17" s="17">
        <v>2</v>
      </c>
      <c r="F17" s="22">
        <v>714420</v>
      </c>
      <c r="G17" s="30">
        <v>0.19</v>
      </c>
      <c r="H17" s="22">
        <v>167580</v>
      </c>
      <c r="I17" s="22">
        <f>H17*E17</f>
        <v>335160</v>
      </c>
      <c r="J17" s="22">
        <v>882000</v>
      </c>
      <c r="K17" s="20">
        <f>J17*E17</f>
        <v>1764000</v>
      </c>
    </row>
    <row r="18" spans="2:12" x14ac:dyDescent="0.3">
      <c r="B18" s="103" t="s">
        <v>23</v>
      </c>
      <c r="C18" s="104"/>
      <c r="D18" s="104"/>
      <c r="E18" s="104"/>
      <c r="F18" s="104"/>
      <c r="G18" s="104"/>
      <c r="H18" s="104"/>
      <c r="I18" s="104"/>
      <c r="J18" s="105"/>
      <c r="K18" s="3">
        <f>K20-K19</f>
        <v>34915372</v>
      </c>
      <c r="L18" s="179"/>
    </row>
    <row r="19" spans="2:12" x14ac:dyDescent="0.3">
      <c r="B19" s="106" t="s">
        <v>27</v>
      </c>
      <c r="C19" s="106"/>
      <c r="D19" s="106"/>
      <c r="E19" s="106"/>
      <c r="F19" s="106"/>
      <c r="G19" s="106"/>
      <c r="H19" s="106"/>
      <c r="I19" s="106"/>
      <c r="J19" s="106"/>
      <c r="K19" s="33">
        <f>I6+I7+I8+I9+I10+I11+I13+I17</f>
        <v>5084628</v>
      </c>
      <c r="L19" s="179"/>
    </row>
    <row r="20" spans="2:12" x14ac:dyDescent="0.3">
      <c r="B20" s="106" t="s">
        <v>4</v>
      </c>
      <c r="C20" s="106"/>
      <c r="D20" s="106"/>
      <c r="E20" s="106"/>
      <c r="F20" s="106"/>
      <c r="G20" s="106"/>
      <c r="H20" s="106"/>
      <c r="I20" s="106"/>
      <c r="J20" s="106"/>
      <c r="K20" s="3">
        <f>K17+K16+K14+K13+K11+K10+K9+K8+K7+K6+K5+K4</f>
        <v>40000000</v>
      </c>
      <c r="L20" s="179"/>
    </row>
    <row r="21" spans="2:12" x14ac:dyDescent="0.3">
      <c r="L21" s="179"/>
    </row>
  </sheetData>
  <mergeCells count="7">
    <mergeCell ref="B18:J18"/>
    <mergeCell ref="B19:J19"/>
    <mergeCell ref="B20:J20"/>
    <mergeCell ref="B1:K1"/>
    <mergeCell ref="B3:K3"/>
    <mergeCell ref="B12:K12"/>
    <mergeCell ref="B15:K15"/>
  </mergeCells>
  <pageMargins left="0.70866141732283472" right="0.70866141732283472" top="0.74803149606299213" bottom="0.74803149606299213" header="0.31496062992125984" footer="0.31496062992125984"/>
  <pageSetup scale="9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77F23-8D22-4838-94DA-0BAEB4592BA1}">
  <sheetPr>
    <tabColor rgb="FF92D050"/>
  </sheetPr>
  <dimension ref="B1:K23"/>
  <sheetViews>
    <sheetView topLeftCell="A9" zoomScale="90" zoomScaleNormal="90" workbookViewId="0">
      <selection activeCell="B19" sqref="B19:J19"/>
    </sheetView>
  </sheetViews>
  <sheetFormatPr baseColWidth="10" defaultColWidth="11.140625" defaultRowHeight="15.75" x14ac:dyDescent="0.3"/>
  <cols>
    <col min="1" max="1" width="3" style="1" customWidth="1"/>
    <col min="2" max="2" width="5.5703125" style="1" customWidth="1"/>
    <col min="3" max="3" width="65.140625" style="1" customWidth="1"/>
    <col min="4" max="4" width="9.7109375" style="1" customWidth="1"/>
    <col min="5" max="5" width="11.42578125" style="1" customWidth="1"/>
    <col min="6" max="6" width="15.28515625" style="1" customWidth="1"/>
    <col min="7" max="7" width="8.5703125" style="1" customWidth="1"/>
    <col min="8" max="8" width="12" style="1" customWidth="1"/>
    <col min="9" max="9" width="15.42578125" style="1" customWidth="1"/>
    <col min="10" max="10" width="16" style="1" customWidth="1"/>
    <col min="11" max="11" width="20.140625" style="1" customWidth="1"/>
    <col min="12" max="16384" width="11.140625" style="1"/>
  </cols>
  <sheetData>
    <row r="1" spans="2:11" ht="15.75" customHeight="1" x14ac:dyDescent="0.3">
      <c r="B1" s="115" t="s">
        <v>18</v>
      </c>
      <c r="C1" s="115"/>
      <c r="D1" s="115"/>
      <c r="E1" s="115"/>
      <c r="F1" s="115"/>
      <c r="G1" s="115"/>
      <c r="H1" s="115"/>
      <c r="I1" s="115"/>
      <c r="J1" s="115"/>
      <c r="K1" s="115"/>
    </row>
    <row r="2" spans="2:11" ht="33.75" customHeight="1" x14ac:dyDescent="0.3">
      <c r="B2" s="34" t="s">
        <v>0</v>
      </c>
      <c r="C2" s="34" t="s">
        <v>1</v>
      </c>
      <c r="D2" s="34" t="s">
        <v>2</v>
      </c>
      <c r="E2" s="34" t="s">
        <v>3</v>
      </c>
      <c r="F2" s="34" t="s">
        <v>20</v>
      </c>
      <c r="G2" s="34" t="s">
        <v>19</v>
      </c>
      <c r="H2" s="34" t="s">
        <v>22</v>
      </c>
      <c r="I2" s="34" t="s">
        <v>24</v>
      </c>
      <c r="J2" s="35" t="s">
        <v>21</v>
      </c>
      <c r="K2" s="35" t="s">
        <v>4</v>
      </c>
    </row>
    <row r="3" spans="2:11" ht="17.25" customHeight="1" x14ac:dyDescent="0.3">
      <c r="B3" s="116" t="s">
        <v>11</v>
      </c>
      <c r="C3" s="117"/>
      <c r="D3" s="117"/>
      <c r="E3" s="117"/>
      <c r="F3" s="117"/>
      <c r="G3" s="117"/>
      <c r="H3" s="117"/>
      <c r="I3" s="117"/>
      <c r="J3" s="117"/>
      <c r="K3" s="118"/>
    </row>
    <row r="4" spans="2:11" ht="72.75" customHeight="1" x14ac:dyDescent="0.3">
      <c r="B4" s="36" t="s">
        <v>12</v>
      </c>
      <c r="C4" s="37" t="s">
        <v>16</v>
      </c>
      <c r="D4" s="38" t="s">
        <v>6</v>
      </c>
      <c r="E4" s="38">
        <v>400</v>
      </c>
      <c r="F4" s="39">
        <v>26500</v>
      </c>
      <c r="G4" s="40">
        <v>0</v>
      </c>
      <c r="H4" s="41">
        <v>0</v>
      </c>
      <c r="I4" s="42">
        <f t="shared" ref="I4:I9" si="0">H4*E4</f>
        <v>0</v>
      </c>
      <c r="J4" s="39">
        <v>26500</v>
      </c>
      <c r="K4" s="39">
        <f t="shared" ref="K4:K9" si="1">J4*E4</f>
        <v>10600000</v>
      </c>
    </row>
    <row r="5" spans="2:11" ht="37.5" customHeight="1" x14ac:dyDescent="0.3">
      <c r="B5" s="36" t="s">
        <v>13</v>
      </c>
      <c r="C5" s="43" t="s">
        <v>17</v>
      </c>
      <c r="D5" s="44" t="s">
        <v>8</v>
      </c>
      <c r="E5" s="44">
        <v>400</v>
      </c>
      <c r="F5" s="46">
        <v>4500</v>
      </c>
      <c r="G5" s="45">
        <v>0</v>
      </c>
      <c r="H5" s="41">
        <v>0</v>
      </c>
      <c r="I5" s="42">
        <f t="shared" si="0"/>
        <v>0</v>
      </c>
      <c r="J5" s="46">
        <v>4500</v>
      </c>
      <c r="K5" s="46">
        <f t="shared" si="1"/>
        <v>1800000</v>
      </c>
    </row>
    <row r="6" spans="2:11" ht="12.75" customHeight="1" x14ac:dyDescent="0.3">
      <c r="B6" s="36">
        <v>3</v>
      </c>
      <c r="C6" s="90" t="s">
        <v>31</v>
      </c>
      <c r="D6" s="38" t="s">
        <v>9</v>
      </c>
      <c r="E6" s="38">
        <v>1</v>
      </c>
      <c r="F6" s="39">
        <v>688500</v>
      </c>
      <c r="G6" s="40">
        <v>0.19</v>
      </c>
      <c r="H6" s="41">
        <v>161500</v>
      </c>
      <c r="I6" s="39">
        <f t="shared" si="0"/>
        <v>161500</v>
      </c>
      <c r="J6" s="39">
        <v>850000</v>
      </c>
      <c r="K6" s="47">
        <f t="shared" si="1"/>
        <v>850000</v>
      </c>
    </row>
    <row r="7" spans="2:11" ht="34.5" customHeight="1" x14ac:dyDescent="0.3">
      <c r="B7" s="36">
        <v>4</v>
      </c>
      <c r="C7" s="48" t="s">
        <v>32</v>
      </c>
      <c r="D7" s="44" t="s">
        <v>9</v>
      </c>
      <c r="E7" s="44">
        <v>1</v>
      </c>
      <c r="F7" s="49">
        <v>2268000</v>
      </c>
      <c r="G7" s="45">
        <v>0.19</v>
      </c>
      <c r="H7" s="49">
        <v>532000</v>
      </c>
      <c r="I7" s="49">
        <f t="shared" si="0"/>
        <v>532000</v>
      </c>
      <c r="J7" s="50">
        <v>2800000</v>
      </c>
      <c r="K7" s="50">
        <f t="shared" si="1"/>
        <v>2800000</v>
      </c>
    </row>
    <row r="8" spans="2:11" ht="72.75" customHeight="1" x14ac:dyDescent="0.3">
      <c r="B8" s="51">
        <v>5</v>
      </c>
      <c r="C8" s="52" t="s">
        <v>10</v>
      </c>
      <c r="D8" s="53" t="s">
        <v>5</v>
      </c>
      <c r="E8" s="53">
        <v>8</v>
      </c>
      <c r="F8" s="54">
        <v>283500</v>
      </c>
      <c r="G8" s="55">
        <v>0.19</v>
      </c>
      <c r="H8" s="54">
        <v>66500</v>
      </c>
      <c r="I8" s="54">
        <f t="shared" si="0"/>
        <v>532000</v>
      </c>
      <c r="J8" s="56">
        <v>350000</v>
      </c>
      <c r="K8" s="57">
        <f t="shared" si="1"/>
        <v>2800000</v>
      </c>
    </row>
    <row r="9" spans="2:11" ht="37.5" customHeight="1" x14ac:dyDescent="0.3">
      <c r="B9" s="51">
        <v>6</v>
      </c>
      <c r="C9" s="52" t="s">
        <v>7</v>
      </c>
      <c r="D9" s="53" t="s">
        <v>8</v>
      </c>
      <c r="E9" s="53">
        <v>1</v>
      </c>
      <c r="F9" s="54">
        <v>1215000</v>
      </c>
      <c r="G9" s="55">
        <v>0.19</v>
      </c>
      <c r="H9" s="54">
        <v>285000</v>
      </c>
      <c r="I9" s="54">
        <f t="shared" si="0"/>
        <v>285000</v>
      </c>
      <c r="J9" s="58">
        <v>1500000</v>
      </c>
      <c r="K9" s="57">
        <f t="shared" si="1"/>
        <v>1500000</v>
      </c>
    </row>
    <row r="10" spans="2:11" ht="34.5" customHeight="1" x14ac:dyDescent="0.3">
      <c r="B10" s="51">
        <v>7</v>
      </c>
      <c r="C10" s="91" t="s">
        <v>33</v>
      </c>
      <c r="D10" s="38" t="s">
        <v>9</v>
      </c>
      <c r="E10" s="38">
        <v>1</v>
      </c>
      <c r="F10" s="39">
        <v>2914785</v>
      </c>
      <c r="G10" s="92">
        <v>0.19</v>
      </c>
      <c r="H10" s="39">
        <v>683715</v>
      </c>
      <c r="I10" s="39">
        <f>H10</f>
        <v>683715</v>
      </c>
      <c r="J10" s="39">
        <v>3598500</v>
      </c>
      <c r="K10" s="93">
        <f>J10*E10</f>
        <v>3598500</v>
      </c>
    </row>
    <row r="11" spans="2:11" ht="34.5" customHeight="1" x14ac:dyDescent="0.3">
      <c r="B11" s="51">
        <v>8</v>
      </c>
      <c r="C11" s="94" t="s">
        <v>34</v>
      </c>
      <c r="D11" s="38" t="s">
        <v>6</v>
      </c>
      <c r="E11" s="38">
        <v>400</v>
      </c>
      <c r="F11" s="39">
        <v>19926</v>
      </c>
      <c r="G11" s="92">
        <v>0.19</v>
      </c>
      <c r="H11" s="95">
        <v>4674</v>
      </c>
      <c r="I11" s="39">
        <f>H11*E11</f>
        <v>1869600</v>
      </c>
      <c r="J11" s="96">
        <v>24600</v>
      </c>
      <c r="K11" s="93">
        <f>J11*E11</f>
        <v>9840000</v>
      </c>
    </row>
    <row r="12" spans="2:11" ht="15" customHeight="1" x14ac:dyDescent="0.3">
      <c r="B12" s="119" t="s">
        <v>35</v>
      </c>
      <c r="C12" s="120"/>
      <c r="D12" s="120"/>
      <c r="E12" s="120"/>
      <c r="F12" s="120"/>
      <c r="G12" s="120"/>
      <c r="H12" s="120"/>
      <c r="I12" s="120"/>
      <c r="J12" s="120"/>
      <c r="K12" s="121"/>
    </row>
    <row r="13" spans="2:11" ht="40.5" customHeight="1" x14ac:dyDescent="0.3">
      <c r="B13" s="59">
        <v>9</v>
      </c>
      <c r="C13" s="60" t="s">
        <v>15</v>
      </c>
      <c r="D13" s="61" t="s">
        <v>6</v>
      </c>
      <c r="E13" s="62">
        <v>22</v>
      </c>
      <c r="F13" s="63">
        <v>178200</v>
      </c>
      <c r="G13" s="64">
        <v>0.19</v>
      </c>
      <c r="H13" s="63">
        <v>41800</v>
      </c>
      <c r="I13" s="63">
        <f>H13*E13</f>
        <v>919600</v>
      </c>
      <c r="J13" s="65">
        <v>220000</v>
      </c>
      <c r="K13" s="66">
        <f>J13*E13</f>
        <v>4840000</v>
      </c>
    </row>
    <row r="14" spans="2:11" ht="15.75" customHeight="1" x14ac:dyDescent="0.3">
      <c r="B14" s="59">
        <v>10</v>
      </c>
      <c r="C14" s="97" t="s">
        <v>36</v>
      </c>
      <c r="D14" s="53" t="s">
        <v>9</v>
      </c>
      <c r="E14" s="53">
        <v>1</v>
      </c>
      <c r="F14" s="54">
        <v>490000</v>
      </c>
      <c r="G14" s="55">
        <v>0</v>
      </c>
      <c r="H14" s="98" t="s">
        <v>37</v>
      </c>
      <c r="I14" s="54">
        <v>0</v>
      </c>
      <c r="J14" s="58">
        <v>490000</v>
      </c>
      <c r="K14" s="88">
        <v>490000</v>
      </c>
    </row>
    <row r="15" spans="2:11" ht="16.5" customHeight="1" x14ac:dyDescent="0.3">
      <c r="B15" s="119" t="s">
        <v>38</v>
      </c>
      <c r="C15" s="120"/>
      <c r="D15" s="120"/>
      <c r="E15" s="120"/>
      <c r="F15" s="120"/>
      <c r="G15" s="120"/>
      <c r="H15" s="120"/>
      <c r="I15" s="120"/>
      <c r="J15" s="120"/>
      <c r="K15" s="121"/>
    </row>
    <row r="16" spans="2:11" ht="52.5" customHeight="1" x14ac:dyDescent="0.3">
      <c r="B16" s="59">
        <v>11</v>
      </c>
      <c r="C16" s="60" t="s">
        <v>28</v>
      </c>
      <c r="D16" s="62" t="s">
        <v>29</v>
      </c>
      <c r="E16" s="62">
        <v>10</v>
      </c>
      <c r="F16" s="63">
        <v>95000</v>
      </c>
      <c r="G16" s="67">
        <v>0</v>
      </c>
      <c r="H16" s="63">
        <v>0</v>
      </c>
      <c r="I16" s="63">
        <f>H16*E16</f>
        <v>0</v>
      </c>
      <c r="J16" s="68">
        <f>F16*E16</f>
        <v>950000</v>
      </c>
      <c r="K16" s="66">
        <f>J16</f>
        <v>950000</v>
      </c>
    </row>
    <row r="17" spans="2:11" s="21" customFormat="1" ht="30" customHeight="1" x14ac:dyDescent="0.25">
      <c r="B17" s="59">
        <v>12</v>
      </c>
      <c r="C17" s="60" t="s">
        <v>14</v>
      </c>
      <c r="D17" s="62" t="s">
        <v>6</v>
      </c>
      <c r="E17" s="62">
        <v>2</v>
      </c>
      <c r="F17" s="69">
        <v>729000</v>
      </c>
      <c r="G17" s="67">
        <v>0.19</v>
      </c>
      <c r="H17" s="69">
        <v>171000</v>
      </c>
      <c r="I17" s="69">
        <f>H17*E17</f>
        <v>342000</v>
      </c>
      <c r="J17" s="69">
        <v>900000</v>
      </c>
      <c r="K17" s="66">
        <f>J17*E17</f>
        <v>1800000</v>
      </c>
    </row>
    <row r="18" spans="2:11" ht="13.5" customHeight="1" x14ac:dyDescent="0.3">
      <c r="B18" s="122" t="s">
        <v>23</v>
      </c>
      <c r="C18" s="123"/>
      <c r="D18" s="123"/>
      <c r="E18" s="123"/>
      <c r="F18" s="123"/>
      <c r="G18" s="123"/>
      <c r="H18" s="123"/>
      <c r="I18" s="123"/>
      <c r="J18" s="124"/>
      <c r="K18" s="70">
        <f>K20-K19</f>
        <v>36543085</v>
      </c>
    </row>
    <row r="19" spans="2:11" x14ac:dyDescent="0.3">
      <c r="B19" s="125" t="s">
        <v>27</v>
      </c>
      <c r="C19" s="125"/>
      <c r="D19" s="125"/>
      <c r="E19" s="125"/>
      <c r="F19" s="125"/>
      <c r="G19" s="125"/>
      <c r="H19" s="125"/>
      <c r="I19" s="125"/>
      <c r="J19" s="125"/>
      <c r="K19" s="71">
        <f>I6+I7+I8+I9+I10+I11+I13+I17</f>
        <v>5325415</v>
      </c>
    </row>
    <row r="20" spans="2:11" x14ac:dyDescent="0.3">
      <c r="B20" s="114" t="s">
        <v>4</v>
      </c>
      <c r="C20" s="114"/>
      <c r="D20" s="114"/>
      <c r="E20" s="114"/>
      <c r="F20" s="114"/>
      <c r="G20" s="114"/>
      <c r="H20" s="114"/>
      <c r="I20" s="114"/>
      <c r="J20" s="114"/>
      <c r="K20" s="89">
        <f>K17+K16+K14+K13+K11+K10+K9+K8+K7+K6+K5+K4</f>
        <v>41868500</v>
      </c>
    </row>
    <row r="23" spans="2:11" x14ac:dyDescent="0.3">
      <c r="J23" s="4"/>
      <c r="K23" s="4"/>
    </row>
  </sheetData>
  <mergeCells count="7">
    <mergeCell ref="B20:J20"/>
    <mergeCell ref="B1:K1"/>
    <mergeCell ref="B3:K3"/>
    <mergeCell ref="B12:K12"/>
    <mergeCell ref="B18:J18"/>
    <mergeCell ref="B19:J19"/>
    <mergeCell ref="B15:K15"/>
  </mergeCells>
  <pageMargins left="0.70866141732283472" right="0.70866141732283472" top="0.74803149606299213" bottom="0.74803149606299213" header="0.31496062992125984" footer="0.31496062992125984"/>
  <pageSetup scale="90" orientation="landscape" horizontalDpi="360" verticalDpi="360" r:id="rId1"/>
  <ignoredErrors>
    <ignoredError sqref="I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BABAE-A99F-45C7-8E73-755E7CF4748D}">
  <sheetPr>
    <tabColor rgb="FFFF0000"/>
  </sheetPr>
  <dimension ref="B1:K23"/>
  <sheetViews>
    <sheetView topLeftCell="A9" zoomScale="90" zoomScaleNormal="90" workbookViewId="0">
      <selection activeCell="J10" sqref="J10"/>
    </sheetView>
  </sheetViews>
  <sheetFormatPr baseColWidth="10" defaultColWidth="11.140625" defaultRowHeight="15.75" x14ac:dyDescent="0.3"/>
  <cols>
    <col min="1" max="1" width="3" style="1" customWidth="1"/>
    <col min="2" max="2" width="5.5703125" style="1" customWidth="1"/>
    <col min="3" max="3" width="65.140625" style="1" customWidth="1"/>
    <col min="4" max="4" width="9.7109375" style="1" customWidth="1"/>
    <col min="5" max="5" width="11.42578125" style="1" customWidth="1"/>
    <col min="6" max="6" width="15.28515625" style="1" customWidth="1"/>
    <col min="7" max="7" width="8.5703125" style="1" customWidth="1"/>
    <col min="8" max="8" width="12" style="1" customWidth="1"/>
    <col min="9" max="9" width="15.42578125" style="1" customWidth="1"/>
    <col min="10" max="10" width="16" style="1" customWidth="1"/>
    <col min="11" max="11" width="20.140625" style="1" customWidth="1"/>
    <col min="12" max="16384" width="11.140625" style="1"/>
  </cols>
  <sheetData>
    <row r="1" spans="2:11" ht="20.25" customHeight="1" x14ac:dyDescent="0.3">
      <c r="B1" s="126" t="s">
        <v>18</v>
      </c>
      <c r="C1" s="126"/>
      <c r="D1" s="126"/>
      <c r="E1" s="126"/>
      <c r="F1" s="126"/>
      <c r="G1" s="126"/>
      <c r="H1" s="126"/>
      <c r="I1" s="126"/>
      <c r="J1" s="126"/>
      <c r="K1" s="126"/>
    </row>
    <row r="2" spans="2:11" ht="33.75" customHeight="1" x14ac:dyDescent="0.3">
      <c r="B2" s="35" t="s">
        <v>0</v>
      </c>
      <c r="C2" s="35" t="s">
        <v>1</v>
      </c>
      <c r="D2" s="35" t="s">
        <v>2</v>
      </c>
      <c r="E2" s="35" t="s">
        <v>3</v>
      </c>
      <c r="F2" s="35" t="s">
        <v>20</v>
      </c>
      <c r="G2" s="35" t="s">
        <v>19</v>
      </c>
      <c r="H2" s="35" t="s">
        <v>22</v>
      </c>
      <c r="I2" s="35" t="s">
        <v>24</v>
      </c>
      <c r="J2" s="35" t="s">
        <v>21</v>
      </c>
      <c r="K2" s="35" t="s">
        <v>4</v>
      </c>
    </row>
    <row r="3" spans="2:11" ht="17.25" customHeight="1" x14ac:dyDescent="0.3">
      <c r="B3" s="130" t="s">
        <v>11</v>
      </c>
      <c r="C3" s="131"/>
      <c r="D3" s="131"/>
      <c r="E3" s="131"/>
      <c r="F3" s="131"/>
      <c r="G3" s="131"/>
      <c r="H3" s="131"/>
      <c r="I3" s="131"/>
      <c r="J3" s="131"/>
      <c r="K3" s="132"/>
    </row>
    <row r="4" spans="2:11" ht="72.75" customHeight="1" x14ac:dyDescent="0.3">
      <c r="B4" s="36" t="s">
        <v>12</v>
      </c>
      <c r="C4" s="37" t="s">
        <v>16</v>
      </c>
      <c r="D4" s="38" t="s">
        <v>6</v>
      </c>
      <c r="E4" s="38">
        <v>400</v>
      </c>
      <c r="F4" s="39">
        <v>27350</v>
      </c>
      <c r="G4" s="40">
        <v>0</v>
      </c>
      <c r="H4" s="41">
        <v>0</v>
      </c>
      <c r="I4" s="42">
        <f t="shared" ref="I4:I9" si="0">H4*E4</f>
        <v>0</v>
      </c>
      <c r="J4" s="39">
        <v>27350</v>
      </c>
      <c r="K4" s="39">
        <f>J4*E4</f>
        <v>10940000</v>
      </c>
    </row>
    <row r="5" spans="2:11" ht="37.5" customHeight="1" x14ac:dyDescent="0.3">
      <c r="B5" s="36" t="s">
        <v>13</v>
      </c>
      <c r="C5" s="43" t="s">
        <v>17</v>
      </c>
      <c r="D5" s="44" t="s">
        <v>8</v>
      </c>
      <c r="E5" s="44">
        <v>400</v>
      </c>
      <c r="F5" s="46">
        <v>4900</v>
      </c>
      <c r="G5" s="45">
        <v>0</v>
      </c>
      <c r="H5" s="41">
        <v>0</v>
      </c>
      <c r="I5" s="42">
        <f t="shared" si="0"/>
        <v>0</v>
      </c>
      <c r="J5" s="46">
        <v>4900</v>
      </c>
      <c r="K5" s="46">
        <f>J5*E5</f>
        <v>1960000</v>
      </c>
    </row>
    <row r="6" spans="2:11" ht="12.75" customHeight="1" x14ac:dyDescent="0.3">
      <c r="B6" s="36">
        <v>3</v>
      </c>
      <c r="C6" s="10" t="s">
        <v>31</v>
      </c>
      <c r="D6" s="38" t="s">
        <v>9</v>
      </c>
      <c r="E6" s="38">
        <v>1</v>
      </c>
      <c r="F6" s="39">
        <v>907200</v>
      </c>
      <c r="G6" s="40">
        <v>0.19</v>
      </c>
      <c r="H6" s="41">
        <v>212800</v>
      </c>
      <c r="I6" s="39">
        <f>H6*E6</f>
        <v>212800</v>
      </c>
      <c r="J6" s="39">
        <v>1120000</v>
      </c>
      <c r="K6" s="47">
        <f t="shared" ref="K4:K9" si="1">J6*E6</f>
        <v>1120000</v>
      </c>
    </row>
    <row r="7" spans="2:11" ht="34.5" customHeight="1" x14ac:dyDescent="0.3">
      <c r="B7" s="36">
        <v>4</v>
      </c>
      <c r="C7" s="48" t="s">
        <v>32</v>
      </c>
      <c r="D7" s="44" t="s">
        <v>9</v>
      </c>
      <c r="E7" s="44">
        <v>1</v>
      </c>
      <c r="F7" s="49">
        <v>2430000</v>
      </c>
      <c r="G7" s="45">
        <v>0.19</v>
      </c>
      <c r="H7" s="49">
        <v>570000</v>
      </c>
      <c r="I7" s="49">
        <f t="shared" si="0"/>
        <v>570000</v>
      </c>
      <c r="J7" s="50">
        <v>3000000</v>
      </c>
      <c r="K7" s="50">
        <f t="shared" si="1"/>
        <v>3000000</v>
      </c>
    </row>
    <row r="8" spans="2:11" ht="72.75" customHeight="1" x14ac:dyDescent="0.3">
      <c r="B8" s="36">
        <v>5</v>
      </c>
      <c r="C8" s="91" t="s">
        <v>10</v>
      </c>
      <c r="D8" s="38" t="s">
        <v>5</v>
      </c>
      <c r="E8" s="38">
        <v>8</v>
      </c>
      <c r="F8" s="39">
        <v>319950</v>
      </c>
      <c r="G8" s="92">
        <v>0.19</v>
      </c>
      <c r="H8" s="39">
        <v>75050</v>
      </c>
      <c r="I8" s="39">
        <f t="shared" si="0"/>
        <v>600400</v>
      </c>
      <c r="J8" s="133">
        <v>395000</v>
      </c>
      <c r="K8" s="134">
        <f t="shared" si="1"/>
        <v>3160000</v>
      </c>
    </row>
    <row r="9" spans="2:11" ht="37.5" customHeight="1" x14ac:dyDescent="0.3">
      <c r="B9" s="36">
        <v>6</v>
      </c>
      <c r="C9" s="91" t="s">
        <v>7</v>
      </c>
      <c r="D9" s="38" t="s">
        <v>8</v>
      </c>
      <c r="E9" s="38">
        <v>1</v>
      </c>
      <c r="F9" s="39">
        <v>1320300</v>
      </c>
      <c r="G9" s="92">
        <v>0.19</v>
      </c>
      <c r="H9" s="39">
        <v>309700</v>
      </c>
      <c r="I9" s="39">
        <f>H9*E9</f>
        <v>309700</v>
      </c>
      <c r="J9" s="96">
        <v>1630000</v>
      </c>
      <c r="K9" s="134">
        <f t="shared" si="1"/>
        <v>1630000</v>
      </c>
    </row>
    <row r="10" spans="2:11" ht="27" customHeight="1" x14ac:dyDescent="0.3">
      <c r="B10" s="15">
        <v>7</v>
      </c>
      <c r="C10" s="99" t="s">
        <v>33</v>
      </c>
      <c r="D10" s="11" t="s">
        <v>9</v>
      </c>
      <c r="E10" s="11">
        <v>1</v>
      </c>
      <c r="F10" s="13">
        <v>3128220</v>
      </c>
      <c r="G10" s="100">
        <v>0.19</v>
      </c>
      <c r="H10" s="13">
        <v>733780</v>
      </c>
      <c r="I10" s="13">
        <f>H10*E10</f>
        <v>733780</v>
      </c>
      <c r="J10" s="13">
        <v>3862000</v>
      </c>
      <c r="K10" s="101">
        <f>J10*E10</f>
        <v>3862000</v>
      </c>
    </row>
    <row r="11" spans="2:11" ht="27.75" customHeight="1" x14ac:dyDescent="0.3">
      <c r="B11" s="15">
        <v>8</v>
      </c>
      <c r="C11" s="102" t="s">
        <v>34</v>
      </c>
      <c r="D11" s="11" t="s">
        <v>6</v>
      </c>
      <c r="E11" s="11">
        <v>400</v>
      </c>
      <c r="F11" s="13">
        <v>20493</v>
      </c>
      <c r="G11" s="100">
        <v>0.19</v>
      </c>
      <c r="H11" s="84">
        <v>4807</v>
      </c>
      <c r="I11" s="13">
        <f>H11*E11</f>
        <v>1922800</v>
      </c>
      <c r="J11" s="85">
        <v>25300</v>
      </c>
      <c r="K11" s="101">
        <f>J11*E11</f>
        <v>10120000</v>
      </c>
    </row>
    <row r="12" spans="2:11" ht="15" customHeight="1" x14ac:dyDescent="0.3">
      <c r="B12" s="127" t="s">
        <v>35</v>
      </c>
      <c r="C12" s="128"/>
      <c r="D12" s="128"/>
      <c r="E12" s="128"/>
      <c r="F12" s="128"/>
      <c r="G12" s="128"/>
      <c r="H12" s="128"/>
      <c r="I12" s="128"/>
      <c r="J12" s="128"/>
      <c r="K12" s="129"/>
    </row>
    <row r="13" spans="2:11" ht="39" customHeight="1" x14ac:dyDescent="0.3">
      <c r="B13" s="135">
        <v>9</v>
      </c>
      <c r="C13" s="136" t="s">
        <v>15</v>
      </c>
      <c r="D13" s="61" t="s">
        <v>6</v>
      </c>
      <c r="E13" s="137">
        <v>22</v>
      </c>
      <c r="F13" s="138">
        <v>177795</v>
      </c>
      <c r="G13" s="139">
        <v>0.19</v>
      </c>
      <c r="H13" s="138">
        <v>41705</v>
      </c>
      <c r="I13" s="138">
        <f>H13*E13</f>
        <v>917510</v>
      </c>
      <c r="J13" s="65">
        <v>219500</v>
      </c>
      <c r="K13" s="140">
        <f>J13*E13</f>
        <v>4829000</v>
      </c>
    </row>
    <row r="14" spans="2:11" ht="15.75" customHeight="1" x14ac:dyDescent="0.3">
      <c r="B14" s="141">
        <v>10</v>
      </c>
      <c r="C14" s="102" t="s">
        <v>36</v>
      </c>
      <c r="D14" s="11" t="s">
        <v>9</v>
      </c>
      <c r="E14" s="11">
        <v>1</v>
      </c>
      <c r="F14" s="13">
        <v>500000</v>
      </c>
      <c r="G14" s="100">
        <v>0</v>
      </c>
      <c r="H14" s="84" t="s">
        <v>37</v>
      </c>
      <c r="I14" s="13">
        <v>0</v>
      </c>
      <c r="J14" s="85">
        <v>500000</v>
      </c>
      <c r="K14" s="101">
        <v>480000</v>
      </c>
    </row>
    <row r="15" spans="2:11" ht="16.5" customHeight="1" x14ac:dyDescent="0.3">
      <c r="B15" s="127" t="s">
        <v>38</v>
      </c>
      <c r="C15" s="128"/>
      <c r="D15" s="128"/>
      <c r="E15" s="128"/>
      <c r="F15" s="128"/>
      <c r="G15" s="128"/>
      <c r="H15" s="128"/>
      <c r="I15" s="128"/>
      <c r="J15" s="128"/>
      <c r="K15" s="129"/>
    </row>
    <row r="16" spans="2:11" ht="50.25" customHeight="1" x14ac:dyDescent="0.3">
      <c r="B16" s="135">
        <v>11</v>
      </c>
      <c r="C16" s="142" t="s">
        <v>28</v>
      </c>
      <c r="D16" s="143" t="s">
        <v>29</v>
      </c>
      <c r="E16" s="143">
        <v>10</v>
      </c>
      <c r="F16" s="24">
        <v>100000</v>
      </c>
      <c r="G16" s="144">
        <v>0</v>
      </c>
      <c r="H16" s="145">
        <v>0</v>
      </c>
      <c r="I16" s="145">
        <f>H16*E16</f>
        <v>0</v>
      </c>
      <c r="J16" s="24">
        <v>100000</v>
      </c>
      <c r="K16" s="146">
        <f>J16*E16</f>
        <v>1000000</v>
      </c>
    </row>
    <row r="17" spans="2:11" s="21" customFormat="1" ht="26.25" customHeight="1" x14ac:dyDescent="0.25">
      <c r="B17" s="135">
        <v>12</v>
      </c>
      <c r="C17" s="136" t="s">
        <v>14</v>
      </c>
      <c r="D17" s="137" t="s">
        <v>6</v>
      </c>
      <c r="E17" s="137">
        <v>2</v>
      </c>
      <c r="F17" s="68">
        <v>749736</v>
      </c>
      <c r="G17" s="147">
        <v>0.19</v>
      </c>
      <c r="H17" s="68">
        <v>175864</v>
      </c>
      <c r="I17" s="68">
        <f>H17*E17</f>
        <v>351728</v>
      </c>
      <c r="J17" s="68">
        <v>925600</v>
      </c>
      <c r="K17" s="140">
        <f>J17*E17</f>
        <v>1851200</v>
      </c>
    </row>
    <row r="18" spans="2:11" ht="13.5" customHeight="1" x14ac:dyDescent="0.3">
      <c r="B18" s="148" t="s">
        <v>23</v>
      </c>
      <c r="C18" s="149"/>
      <c r="D18" s="149"/>
      <c r="E18" s="149"/>
      <c r="F18" s="149"/>
      <c r="G18" s="149"/>
      <c r="H18" s="149"/>
      <c r="I18" s="149"/>
      <c r="J18" s="150"/>
      <c r="K18" s="151">
        <f>K20-K19</f>
        <v>38333482</v>
      </c>
    </row>
    <row r="19" spans="2:11" x14ac:dyDescent="0.3">
      <c r="B19" s="152" t="s">
        <v>27</v>
      </c>
      <c r="C19" s="152"/>
      <c r="D19" s="152"/>
      <c r="E19" s="152"/>
      <c r="F19" s="152"/>
      <c r="G19" s="152"/>
      <c r="H19" s="152"/>
      <c r="I19" s="152"/>
      <c r="J19" s="152"/>
      <c r="K19" s="153">
        <f>I17+I13+I11+I10+I9+I8+I7+I6</f>
        <v>5618718</v>
      </c>
    </row>
    <row r="20" spans="2:11" x14ac:dyDescent="0.3">
      <c r="B20" s="152" t="s">
        <v>4</v>
      </c>
      <c r="C20" s="152"/>
      <c r="D20" s="152"/>
      <c r="E20" s="152"/>
      <c r="F20" s="152"/>
      <c r="G20" s="152"/>
      <c r="H20" s="152"/>
      <c r="I20" s="152"/>
      <c r="J20" s="152"/>
      <c r="K20" s="151">
        <f>K17+K16+K14+K13+K11+K10+K9+K8+K7+K6+K5+K4</f>
        <v>43952200</v>
      </c>
    </row>
    <row r="23" spans="2:11" x14ac:dyDescent="0.3">
      <c r="J23" s="4"/>
      <c r="K23" s="4"/>
    </row>
  </sheetData>
  <mergeCells count="7">
    <mergeCell ref="B18:J18"/>
    <mergeCell ref="B19:J19"/>
    <mergeCell ref="B20:J20"/>
    <mergeCell ref="B1:K1"/>
    <mergeCell ref="B3:K3"/>
    <mergeCell ref="B12:K12"/>
    <mergeCell ref="B15:K15"/>
  </mergeCells>
  <pageMargins left="0.70866141732283472" right="0.70866141732283472" top="0.74803149606299213" bottom="0.74803149606299213" header="0.31496062992125984" footer="0.31496062992125984"/>
  <pageSetup scale="90"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B6147-BE3E-416A-B788-EB9E68EE6243}">
  <dimension ref="B1:P21"/>
  <sheetViews>
    <sheetView tabSelected="1" zoomScale="80" zoomScaleNormal="80" workbookViewId="0">
      <selection activeCell="J6" sqref="J6"/>
    </sheetView>
  </sheetViews>
  <sheetFormatPr baseColWidth="10" defaultColWidth="11.140625" defaultRowHeight="15.75" x14ac:dyDescent="0.3"/>
  <cols>
    <col min="1" max="1" width="2.140625" style="1" customWidth="1"/>
    <col min="2" max="2" width="6.5703125" style="1" customWidth="1"/>
    <col min="3" max="3" width="65.140625" style="1" customWidth="1"/>
    <col min="4" max="4" width="9.7109375" style="1" customWidth="1"/>
    <col min="5" max="5" width="11.42578125" style="1" customWidth="1"/>
    <col min="6" max="6" width="15.28515625" style="1" customWidth="1"/>
    <col min="7" max="7" width="8.5703125" style="1" customWidth="1"/>
    <col min="8" max="8" width="12" style="1" customWidth="1"/>
    <col min="9" max="9" width="15.42578125" style="1" customWidth="1"/>
    <col min="10" max="10" width="16" style="1" customWidth="1"/>
    <col min="11" max="11" width="20.140625" style="1" customWidth="1"/>
    <col min="12" max="12" width="20.7109375" style="1" customWidth="1"/>
    <col min="13" max="13" width="20.140625" style="1" customWidth="1"/>
    <col min="14" max="14" width="16.42578125" style="1" customWidth="1"/>
    <col min="15" max="15" width="18.28515625" style="1" customWidth="1"/>
    <col min="16" max="16384" width="11.140625" style="1"/>
  </cols>
  <sheetData>
    <row r="1" spans="2:15" x14ac:dyDescent="0.3">
      <c r="B1" s="107" t="s">
        <v>18</v>
      </c>
      <c r="C1" s="107"/>
      <c r="D1" s="107"/>
      <c r="E1" s="107"/>
      <c r="F1" s="107"/>
      <c r="G1" s="107"/>
      <c r="H1" s="107"/>
      <c r="I1" s="107"/>
      <c r="J1" s="107"/>
      <c r="K1" s="107"/>
    </row>
    <row r="2" spans="2:15" ht="25.5" x14ac:dyDescent="0.3">
      <c r="B2" s="2" t="s">
        <v>0</v>
      </c>
      <c r="C2" s="2" t="s">
        <v>1</v>
      </c>
      <c r="D2" s="2" t="s">
        <v>2</v>
      </c>
      <c r="E2" s="2" t="s">
        <v>3</v>
      </c>
      <c r="F2" s="2" t="s">
        <v>20</v>
      </c>
      <c r="G2" s="2" t="s">
        <v>19</v>
      </c>
      <c r="H2" s="2" t="s">
        <v>22</v>
      </c>
      <c r="I2" s="2" t="s">
        <v>24</v>
      </c>
      <c r="J2" s="2" t="s">
        <v>21</v>
      </c>
      <c r="K2" s="2" t="s">
        <v>4</v>
      </c>
    </row>
    <row r="3" spans="2:15" ht="31.5" x14ac:dyDescent="0.3">
      <c r="B3" s="108" t="s">
        <v>30</v>
      </c>
      <c r="C3" s="109"/>
      <c r="D3" s="109"/>
      <c r="E3" s="109"/>
      <c r="F3" s="109"/>
      <c r="G3" s="109"/>
      <c r="H3" s="109"/>
      <c r="I3" s="109"/>
      <c r="J3" s="109"/>
      <c r="K3" s="110"/>
      <c r="L3" s="161" t="s">
        <v>39</v>
      </c>
      <c r="M3" s="170" t="s">
        <v>40</v>
      </c>
      <c r="N3" s="73" t="s">
        <v>25</v>
      </c>
      <c r="O3" s="174" t="s">
        <v>26</v>
      </c>
    </row>
    <row r="4" spans="2:15" ht="76.5" x14ac:dyDescent="0.3">
      <c r="B4" s="16" t="s">
        <v>12</v>
      </c>
      <c r="C4" s="75" t="s">
        <v>16</v>
      </c>
      <c r="D4" s="5" t="s">
        <v>6</v>
      </c>
      <c r="E4" s="5">
        <v>400</v>
      </c>
      <c r="F4" s="13">
        <v>25324</v>
      </c>
      <c r="G4" s="26">
        <v>0</v>
      </c>
      <c r="H4" s="74">
        <v>0</v>
      </c>
      <c r="I4" s="76">
        <f t="shared" ref="I4:I9" si="0">H4*E4</f>
        <v>0</v>
      </c>
      <c r="J4" s="13">
        <f>F4</f>
        <v>25324</v>
      </c>
      <c r="K4" s="13">
        <f>J4*E4</f>
        <v>10129600</v>
      </c>
      <c r="L4" s="154">
        <v>26500</v>
      </c>
      <c r="M4" s="162">
        <v>27350</v>
      </c>
      <c r="N4" s="176">
        <f>M4+L4+J4</f>
        <v>79174</v>
      </c>
      <c r="O4" s="175">
        <f>N4/3</f>
        <v>26391.333333333332</v>
      </c>
    </row>
    <row r="5" spans="2:15" ht="39" x14ac:dyDescent="0.3">
      <c r="B5" s="16" t="s">
        <v>13</v>
      </c>
      <c r="C5" s="77" t="s">
        <v>17</v>
      </c>
      <c r="D5" s="78" t="s">
        <v>8</v>
      </c>
      <c r="E5" s="78">
        <v>400</v>
      </c>
      <c r="F5" s="79">
        <v>4498</v>
      </c>
      <c r="G5" s="80">
        <v>0</v>
      </c>
      <c r="H5" s="74">
        <v>0</v>
      </c>
      <c r="I5" s="76">
        <f t="shared" si="0"/>
        <v>0</v>
      </c>
      <c r="J5" s="14">
        <f>F5</f>
        <v>4498</v>
      </c>
      <c r="K5" s="14">
        <f>J5*E5</f>
        <v>1799200</v>
      </c>
      <c r="L5" s="155">
        <v>4500</v>
      </c>
      <c r="M5" s="163">
        <v>4900</v>
      </c>
      <c r="N5" s="176">
        <f t="shared" ref="N5:N20" si="1">M5+L5+J5</f>
        <v>13898</v>
      </c>
      <c r="O5" s="175">
        <f t="shared" ref="O5:O20" si="2">N5/3</f>
        <v>4632.666666666667</v>
      </c>
    </row>
    <row r="6" spans="2:15" x14ac:dyDescent="0.3">
      <c r="B6" s="16">
        <v>3</v>
      </c>
      <c r="C6" s="75" t="s">
        <v>31</v>
      </c>
      <c r="D6" s="5" t="s">
        <v>9</v>
      </c>
      <c r="E6" s="5">
        <v>1</v>
      </c>
      <c r="F6" s="13">
        <v>777600</v>
      </c>
      <c r="G6" s="26">
        <v>0.19</v>
      </c>
      <c r="H6" s="74">
        <v>182400</v>
      </c>
      <c r="I6" s="13">
        <f t="shared" si="0"/>
        <v>182400</v>
      </c>
      <c r="J6" s="13">
        <v>960000</v>
      </c>
      <c r="K6" s="12">
        <f>J6*E6</f>
        <v>960000</v>
      </c>
      <c r="L6" s="154">
        <v>850000</v>
      </c>
      <c r="M6" s="162">
        <v>1120000</v>
      </c>
      <c r="N6" s="176">
        <f t="shared" si="1"/>
        <v>2930000</v>
      </c>
      <c r="O6" s="175">
        <f t="shared" si="2"/>
        <v>976666.66666666663</v>
      </c>
    </row>
    <row r="7" spans="2:15" ht="38.25" x14ac:dyDescent="0.3">
      <c r="B7" s="16">
        <v>4</v>
      </c>
      <c r="C7" s="81" t="s">
        <v>32</v>
      </c>
      <c r="D7" s="78" t="s">
        <v>9</v>
      </c>
      <c r="E7" s="78">
        <v>1</v>
      </c>
      <c r="F7" s="31">
        <v>2248560</v>
      </c>
      <c r="G7" s="80">
        <v>0.19</v>
      </c>
      <c r="H7" s="31">
        <v>527440</v>
      </c>
      <c r="I7" s="31">
        <f t="shared" si="0"/>
        <v>527440</v>
      </c>
      <c r="J7" s="25">
        <v>2776000</v>
      </c>
      <c r="K7" s="25">
        <f>J7</f>
        <v>2776000</v>
      </c>
      <c r="L7" s="156">
        <v>2800000</v>
      </c>
      <c r="M7" s="164">
        <v>3000000</v>
      </c>
      <c r="N7" s="176">
        <f t="shared" si="1"/>
        <v>8576000</v>
      </c>
      <c r="O7" s="175">
        <f t="shared" si="2"/>
        <v>2858666.6666666665</v>
      </c>
    </row>
    <row r="8" spans="2:15" ht="77.25" x14ac:dyDescent="0.3">
      <c r="B8" s="16">
        <v>5</v>
      </c>
      <c r="C8" s="6" t="s">
        <v>10</v>
      </c>
      <c r="D8" s="5" t="s">
        <v>5</v>
      </c>
      <c r="E8" s="5">
        <v>8</v>
      </c>
      <c r="F8" s="32">
        <v>283500</v>
      </c>
      <c r="G8" s="27">
        <v>0.19</v>
      </c>
      <c r="H8" s="32">
        <v>66500</v>
      </c>
      <c r="I8" s="32">
        <f t="shared" si="0"/>
        <v>532000</v>
      </c>
      <c r="J8" s="7">
        <v>350000</v>
      </c>
      <c r="K8" s="8">
        <f>J8*E8</f>
        <v>2800000</v>
      </c>
      <c r="L8" s="157">
        <v>350000</v>
      </c>
      <c r="M8" s="165">
        <v>395000</v>
      </c>
      <c r="N8" s="176">
        <f t="shared" si="1"/>
        <v>1095000</v>
      </c>
      <c r="O8" s="175">
        <f t="shared" si="2"/>
        <v>365000</v>
      </c>
    </row>
    <row r="9" spans="2:15" ht="39" x14ac:dyDescent="0.3">
      <c r="B9" s="16">
        <v>6</v>
      </c>
      <c r="C9" s="6" t="s">
        <v>7</v>
      </c>
      <c r="D9" s="5" t="s">
        <v>8</v>
      </c>
      <c r="E9" s="5">
        <v>1</v>
      </c>
      <c r="F9" s="32">
        <v>1215000</v>
      </c>
      <c r="G9" s="27">
        <v>0.19</v>
      </c>
      <c r="H9" s="32">
        <v>285000</v>
      </c>
      <c r="I9" s="32">
        <f t="shared" si="0"/>
        <v>285000</v>
      </c>
      <c r="J9" s="9">
        <v>1500000</v>
      </c>
      <c r="K9" s="8">
        <f>J9*E9</f>
        <v>1500000</v>
      </c>
      <c r="L9" s="158">
        <v>1500000</v>
      </c>
      <c r="M9" s="166">
        <v>1630000</v>
      </c>
      <c r="N9" s="176">
        <f t="shared" si="1"/>
        <v>4630000</v>
      </c>
      <c r="O9" s="175">
        <f t="shared" si="2"/>
        <v>1543333.3333333333</v>
      </c>
    </row>
    <row r="10" spans="2:15" ht="26.25" x14ac:dyDescent="0.3">
      <c r="B10" s="16">
        <v>7</v>
      </c>
      <c r="C10" s="6" t="s">
        <v>33</v>
      </c>
      <c r="D10" s="5" t="s">
        <v>9</v>
      </c>
      <c r="E10" s="5">
        <v>1</v>
      </c>
      <c r="F10" s="32">
        <v>2997972</v>
      </c>
      <c r="G10" s="27">
        <v>0.19</v>
      </c>
      <c r="H10" s="32">
        <v>703228</v>
      </c>
      <c r="I10" s="32">
        <v>703228</v>
      </c>
      <c r="J10" s="9">
        <v>3701200</v>
      </c>
      <c r="K10" s="82">
        <f>J10*E10</f>
        <v>3701200</v>
      </c>
      <c r="L10" s="154">
        <v>3598500</v>
      </c>
      <c r="M10" s="167">
        <v>3862000</v>
      </c>
      <c r="N10" s="176">
        <f t="shared" si="1"/>
        <v>11161700</v>
      </c>
      <c r="O10" s="175">
        <f t="shared" si="2"/>
        <v>3720566.6666666665</v>
      </c>
    </row>
    <row r="11" spans="2:15" ht="25.5" x14ac:dyDescent="0.3">
      <c r="B11" s="16">
        <v>8</v>
      </c>
      <c r="C11" s="83" t="s">
        <v>34</v>
      </c>
      <c r="D11" s="5" t="s">
        <v>6</v>
      </c>
      <c r="E11" s="5">
        <v>400</v>
      </c>
      <c r="F11" s="13">
        <v>13972.5</v>
      </c>
      <c r="G11" s="27">
        <v>0.19</v>
      </c>
      <c r="H11" s="13">
        <v>3277.5</v>
      </c>
      <c r="I11" s="13">
        <f>H11*E11</f>
        <v>1311000</v>
      </c>
      <c r="J11" s="85">
        <v>17250</v>
      </c>
      <c r="K11" s="82">
        <f>J11*E11</f>
        <v>6900000</v>
      </c>
      <c r="L11" s="158">
        <v>24600</v>
      </c>
      <c r="M11" s="168">
        <v>25300</v>
      </c>
      <c r="N11" s="176">
        <f t="shared" si="1"/>
        <v>67150</v>
      </c>
      <c r="O11" s="175">
        <f t="shared" si="2"/>
        <v>22383.333333333332</v>
      </c>
    </row>
    <row r="12" spans="2:15" x14ac:dyDescent="0.3">
      <c r="B12" s="111" t="s">
        <v>35</v>
      </c>
      <c r="C12" s="112"/>
      <c r="D12" s="112"/>
      <c r="E12" s="112"/>
      <c r="F12" s="112"/>
      <c r="G12" s="112"/>
      <c r="H12" s="112"/>
      <c r="I12" s="112"/>
      <c r="J12" s="112"/>
      <c r="K12" s="113"/>
      <c r="L12" s="72"/>
      <c r="M12" s="169"/>
      <c r="N12" s="176">
        <f t="shared" si="1"/>
        <v>0</v>
      </c>
      <c r="O12" s="175">
        <f t="shared" si="2"/>
        <v>0</v>
      </c>
    </row>
    <row r="13" spans="2:15" ht="38.25" x14ac:dyDescent="0.3">
      <c r="B13" s="18">
        <v>9</v>
      </c>
      <c r="C13" s="19" t="s">
        <v>15</v>
      </c>
      <c r="D13" s="86" t="s">
        <v>6</v>
      </c>
      <c r="E13" s="17">
        <v>30</v>
      </c>
      <c r="F13" s="29">
        <v>171720</v>
      </c>
      <c r="G13" s="28">
        <v>0.19</v>
      </c>
      <c r="H13" s="29">
        <v>40280</v>
      </c>
      <c r="I13" s="29">
        <f>H13*E13</f>
        <v>1208400</v>
      </c>
      <c r="J13" s="23">
        <v>212000</v>
      </c>
      <c r="K13" s="20">
        <f>J13*E13</f>
        <v>6360000</v>
      </c>
      <c r="L13" s="159">
        <v>220000</v>
      </c>
      <c r="M13" s="171">
        <v>219500</v>
      </c>
      <c r="N13" s="176">
        <f t="shared" si="1"/>
        <v>651500</v>
      </c>
      <c r="O13" s="175">
        <f t="shared" si="2"/>
        <v>217166.66666666666</v>
      </c>
    </row>
    <row r="14" spans="2:15" x14ac:dyDescent="0.3">
      <c r="B14" s="18">
        <v>10</v>
      </c>
      <c r="C14" s="83" t="s">
        <v>36</v>
      </c>
      <c r="D14" s="5" t="s">
        <v>9</v>
      </c>
      <c r="E14" s="5">
        <v>1</v>
      </c>
      <c r="F14" s="32">
        <v>480000</v>
      </c>
      <c r="G14" s="27">
        <v>0</v>
      </c>
      <c r="H14" s="87" t="s">
        <v>37</v>
      </c>
      <c r="I14" s="32">
        <v>0</v>
      </c>
      <c r="J14" s="9">
        <v>480000</v>
      </c>
      <c r="K14" s="82">
        <v>480000</v>
      </c>
      <c r="L14" s="158">
        <v>490000</v>
      </c>
      <c r="M14" s="168">
        <v>500000</v>
      </c>
      <c r="N14" s="176">
        <f t="shared" si="1"/>
        <v>1470000</v>
      </c>
      <c r="O14" s="175">
        <f t="shared" si="2"/>
        <v>490000</v>
      </c>
    </row>
    <row r="15" spans="2:15" ht="15.75" customHeight="1" x14ac:dyDescent="0.3">
      <c r="B15" s="111" t="s">
        <v>38</v>
      </c>
      <c r="C15" s="112"/>
      <c r="D15" s="112"/>
      <c r="E15" s="112"/>
      <c r="F15" s="112"/>
      <c r="G15" s="112"/>
      <c r="H15" s="112"/>
      <c r="I15" s="112"/>
      <c r="J15" s="112"/>
      <c r="K15" s="113"/>
      <c r="L15" s="72"/>
      <c r="M15" s="169"/>
      <c r="N15" s="176">
        <f t="shared" si="1"/>
        <v>0</v>
      </c>
      <c r="O15" s="175">
        <f t="shared" si="2"/>
        <v>0</v>
      </c>
    </row>
    <row r="16" spans="2:15" ht="48.75" customHeight="1" x14ac:dyDescent="0.3">
      <c r="B16" s="18">
        <v>11</v>
      </c>
      <c r="C16" s="19" t="s">
        <v>28</v>
      </c>
      <c r="D16" s="17" t="s">
        <v>29</v>
      </c>
      <c r="E16" s="17">
        <v>10</v>
      </c>
      <c r="F16" s="29">
        <v>83000</v>
      </c>
      <c r="G16" s="30">
        <v>0</v>
      </c>
      <c r="H16" s="29">
        <v>0</v>
      </c>
      <c r="I16" s="29">
        <f>H16*E16</f>
        <v>0</v>
      </c>
      <c r="J16" s="24">
        <f>F16*E16</f>
        <v>830000</v>
      </c>
      <c r="K16" s="20">
        <f>J16</f>
        <v>830000</v>
      </c>
      <c r="L16" s="160">
        <v>95000</v>
      </c>
      <c r="M16" s="172">
        <v>100000</v>
      </c>
      <c r="N16" s="176">
        <f>M16+L16+F16</f>
        <v>278000</v>
      </c>
      <c r="O16" s="175">
        <f t="shared" si="2"/>
        <v>92666.666666666672</v>
      </c>
    </row>
    <row r="17" spans="2:16" ht="25.5" x14ac:dyDescent="0.3">
      <c r="B17" s="18">
        <v>12</v>
      </c>
      <c r="C17" s="19" t="s">
        <v>14</v>
      </c>
      <c r="D17" s="17" t="s">
        <v>6</v>
      </c>
      <c r="E17" s="17">
        <v>2</v>
      </c>
      <c r="F17" s="22">
        <v>714420</v>
      </c>
      <c r="G17" s="30">
        <v>0.19</v>
      </c>
      <c r="H17" s="22">
        <v>167580</v>
      </c>
      <c r="I17" s="22">
        <f>H17*E17</f>
        <v>335160</v>
      </c>
      <c r="J17" s="22">
        <v>882000</v>
      </c>
      <c r="K17" s="20">
        <f>J17*E17</f>
        <v>1764000</v>
      </c>
      <c r="L17" s="160">
        <v>900000</v>
      </c>
      <c r="M17" s="173">
        <v>925600</v>
      </c>
      <c r="N17" s="176">
        <f t="shared" si="1"/>
        <v>2707600</v>
      </c>
      <c r="O17" s="175">
        <f t="shared" si="2"/>
        <v>902533.33333333337</v>
      </c>
    </row>
    <row r="18" spans="2:16" x14ac:dyDescent="0.3">
      <c r="B18" s="103" t="s">
        <v>23</v>
      </c>
      <c r="C18" s="104"/>
      <c r="D18" s="104"/>
      <c r="E18" s="104"/>
      <c r="F18" s="104"/>
      <c r="G18" s="104"/>
      <c r="H18" s="104"/>
      <c r="I18" s="104"/>
      <c r="J18" s="105"/>
      <c r="K18" s="3">
        <f>K20-K19</f>
        <v>34915372</v>
      </c>
      <c r="N18" s="177"/>
      <c r="O18" s="178"/>
      <c r="P18" s="179"/>
    </row>
    <row r="19" spans="2:16" x14ac:dyDescent="0.3">
      <c r="B19" s="106" t="s">
        <v>27</v>
      </c>
      <c r="C19" s="106"/>
      <c r="D19" s="106"/>
      <c r="E19" s="106"/>
      <c r="F19" s="106"/>
      <c r="G19" s="106"/>
      <c r="H19" s="106"/>
      <c r="I19" s="106"/>
      <c r="J19" s="106"/>
      <c r="K19" s="33">
        <f>I6+I7+I8+I9+I10+I11+I13+I17</f>
        <v>5084628</v>
      </c>
      <c r="N19" s="177"/>
      <c r="O19" s="178"/>
      <c r="P19" s="179"/>
    </row>
    <row r="20" spans="2:16" x14ac:dyDescent="0.3">
      <c r="B20" s="106" t="s">
        <v>4</v>
      </c>
      <c r="C20" s="106"/>
      <c r="D20" s="106"/>
      <c r="E20" s="106"/>
      <c r="F20" s="106"/>
      <c r="G20" s="106"/>
      <c r="H20" s="106"/>
      <c r="I20" s="106"/>
      <c r="J20" s="106"/>
      <c r="K20" s="3">
        <f>K17+K16+K14+K13+K11+K10+K9+K8+K7+K6+K5+K4</f>
        <v>40000000</v>
      </c>
      <c r="N20" s="177"/>
      <c r="O20" s="178"/>
      <c r="P20" s="179"/>
    </row>
    <row r="21" spans="2:16" x14ac:dyDescent="0.3">
      <c r="N21" s="179"/>
      <c r="O21" s="179"/>
      <c r="P21" s="179"/>
    </row>
  </sheetData>
  <mergeCells count="7">
    <mergeCell ref="B18:J18"/>
    <mergeCell ref="B19:J19"/>
    <mergeCell ref="B20:J20"/>
    <mergeCell ref="B1:K1"/>
    <mergeCell ref="B3:K3"/>
    <mergeCell ref="B12:K12"/>
    <mergeCell ref="B15:K15"/>
  </mergeCells>
  <pageMargins left="0.70866141732283472" right="0.70866141732283472" top="0.74803149606299213" bottom="0.74803149606299213" header="0.31496062992125984" footer="0.31496062992125984"/>
  <pageSetup scale="9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#1 Concaproc</vt:lpstr>
      <vt:lpstr>Propuesta #1 ENCONSUT</vt:lpstr>
      <vt:lpstr>Propuesta #3 WyL</vt:lpstr>
      <vt:lpstr>Estudio de Mercado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Salud Publica Rondón</dc:creator>
  <cp:lastModifiedBy>HP</cp:lastModifiedBy>
  <cp:lastPrinted>2022-03-30T15:22:11Z</cp:lastPrinted>
  <dcterms:created xsi:type="dcterms:W3CDTF">2021-11-23T15:35:42Z</dcterms:created>
  <dcterms:modified xsi:type="dcterms:W3CDTF">2022-06-10T03:36:32Z</dcterms:modified>
</cp:coreProperties>
</file>