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J:\Procesos Hato Corozal\2022\Proceso mujer\"/>
    </mc:Choice>
  </mc:AlternateContent>
  <xr:revisionPtr revIDLastSave="0" documentId="13_ncr:1_{CBA9C5F8-C76A-4879-8CE4-5343239E8268}" xr6:coauthVersionLast="47" xr6:coauthVersionMax="47" xr10:uidLastSave="{00000000-0000-0000-0000-000000000000}"/>
  <bookViews>
    <workbookView xWindow="-120" yWindow="-120" windowWidth="24240" windowHeight="13140" activeTab="3" xr2:uid="{33E5AD41-4A1D-47BC-851F-B7C6EA09B636}"/>
  </bookViews>
  <sheets>
    <sheet name="Estudio de mercado" sheetId="8" r:id="rId1"/>
    <sheet name="Cotizacion WyL" sheetId="9" r:id="rId2"/>
    <sheet name="Cotizacion JABENE)" sheetId="10" r:id="rId3"/>
    <sheet name="Cotizacion CONCAPROC" sheetId="11"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5" i="8" l="1"/>
  <c r="P6" i="8"/>
  <c r="P8" i="8"/>
  <c r="P9" i="8"/>
  <c r="P10" i="8"/>
  <c r="P11" i="8"/>
  <c r="P12" i="8"/>
  <c r="P13" i="8"/>
  <c r="P14" i="8"/>
  <c r="P15" i="8"/>
  <c r="P16" i="8"/>
  <c r="P17" i="8"/>
  <c r="P4" i="8"/>
  <c r="O5" i="8"/>
  <c r="O6" i="8"/>
  <c r="O7" i="8"/>
  <c r="P7" i="8" s="1"/>
  <c r="O8" i="8"/>
  <c r="O9" i="8"/>
  <c r="O10" i="8"/>
  <c r="O11" i="8"/>
  <c r="O12" i="8"/>
  <c r="O13" i="8"/>
  <c r="O14" i="8"/>
  <c r="O15" i="8"/>
  <c r="O16" i="8"/>
  <c r="O17" i="8"/>
  <c r="O4" i="8"/>
  <c r="I3" i="11"/>
  <c r="K16" i="11"/>
  <c r="I16" i="11"/>
  <c r="K15" i="11"/>
  <c r="I15" i="11"/>
  <c r="K14" i="11"/>
  <c r="I14" i="11"/>
  <c r="K13" i="11"/>
  <c r="I13" i="11"/>
  <c r="K11" i="11"/>
  <c r="I11" i="11"/>
  <c r="K10" i="11"/>
  <c r="I10" i="11"/>
  <c r="K9" i="11"/>
  <c r="I9" i="11"/>
  <c r="K8" i="11"/>
  <c r="I8" i="11"/>
  <c r="K7" i="11"/>
  <c r="I7" i="11"/>
  <c r="K6" i="11"/>
  <c r="I6" i="11"/>
  <c r="K5" i="11"/>
  <c r="I5" i="11"/>
  <c r="K4" i="11"/>
  <c r="I4" i="11"/>
  <c r="K3" i="11"/>
  <c r="K16" i="10"/>
  <c r="I16" i="10"/>
  <c r="K15" i="10"/>
  <c r="I15" i="10"/>
  <c r="K14" i="10"/>
  <c r="I14" i="10"/>
  <c r="K13" i="10"/>
  <c r="I13" i="10"/>
  <c r="K11" i="10"/>
  <c r="I11" i="10"/>
  <c r="K10" i="10"/>
  <c r="I10" i="10"/>
  <c r="K9" i="10"/>
  <c r="I9" i="10"/>
  <c r="K8" i="10"/>
  <c r="I8" i="10"/>
  <c r="K7" i="10"/>
  <c r="I7" i="10"/>
  <c r="K6" i="10"/>
  <c r="I6" i="10"/>
  <c r="K5" i="10"/>
  <c r="I5" i="10"/>
  <c r="K4" i="10"/>
  <c r="I4" i="10"/>
  <c r="K3" i="10"/>
  <c r="I3" i="10"/>
  <c r="K16" i="9"/>
  <c r="I16" i="9"/>
  <c r="K15" i="9"/>
  <c r="I15" i="9"/>
  <c r="K14" i="9"/>
  <c r="I14" i="9"/>
  <c r="K13" i="9"/>
  <c r="I13" i="9"/>
  <c r="K11" i="9"/>
  <c r="I11" i="9"/>
  <c r="K10" i="9"/>
  <c r="I10" i="9"/>
  <c r="K9" i="9"/>
  <c r="I9" i="9"/>
  <c r="K8" i="9"/>
  <c r="I8" i="9"/>
  <c r="K7" i="9"/>
  <c r="I7" i="9"/>
  <c r="K6" i="9"/>
  <c r="I6" i="9"/>
  <c r="K5" i="9"/>
  <c r="I5" i="9"/>
  <c r="K4" i="9"/>
  <c r="I4" i="9"/>
  <c r="K3" i="9"/>
  <c r="K19" i="9" s="1"/>
  <c r="I3" i="9"/>
  <c r="K18" i="9" s="1"/>
  <c r="K19" i="8"/>
  <c r="K11" i="8"/>
  <c r="I11" i="8"/>
  <c r="K5" i="8"/>
  <c r="K12" i="8"/>
  <c r="I12" i="8"/>
  <c r="K17" i="9" l="1"/>
  <c r="K18" i="10"/>
  <c r="K18" i="11"/>
  <c r="K19" i="11"/>
  <c r="K19" i="10"/>
  <c r="K17" i="8"/>
  <c r="I17" i="8"/>
  <c r="K16" i="8"/>
  <c r="I16" i="8"/>
  <c r="K15" i="8"/>
  <c r="I15" i="8"/>
  <c r="K14" i="8"/>
  <c r="K20" i="8" s="1"/>
  <c r="I14" i="8"/>
  <c r="K10" i="8"/>
  <c r="I10" i="8"/>
  <c r="K9" i="8"/>
  <c r="I9" i="8"/>
  <c r="K8" i="8"/>
  <c r="I8" i="8"/>
  <c r="K7" i="8"/>
  <c r="I7" i="8"/>
  <c r="K6" i="8"/>
  <c r="I6" i="8"/>
  <c r="I5" i="8"/>
  <c r="K4" i="8"/>
  <c r="I4" i="8"/>
  <c r="K17" i="10" l="1"/>
  <c r="K17" i="11"/>
  <c r="K18" i="8"/>
</calcChain>
</file>

<file path=xl/sharedStrings.xml><?xml version="1.0" encoding="utf-8"?>
<sst xmlns="http://schemas.openxmlformats.org/spreadsheetml/2006/main" count="173" uniqueCount="38">
  <si>
    <t>ITEM</t>
  </si>
  <si>
    <t>DETALLE</t>
  </si>
  <si>
    <t>UNIDAD</t>
  </si>
  <si>
    <t>CANTIDAD</t>
  </si>
  <si>
    <t>VALOR TOTAL</t>
  </si>
  <si>
    <t>Horas</t>
  </si>
  <si>
    <t>Unidades</t>
  </si>
  <si>
    <t>Unidad</t>
  </si>
  <si>
    <t>Global</t>
  </si>
  <si>
    <t xml:space="preserve">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4 cabinas de amplificación, 4 micrófonos inalámbricos, 2 micrófonos de cable con servicio de operación incluida, mezclador para micrófonos </t>
  </si>
  <si>
    <t>2.</t>
  </si>
  <si>
    <t>I.V.A</t>
  </si>
  <si>
    <t>VALOR ANTES DEL I.V.A</t>
  </si>
  <si>
    <t>VALOR UNITARIO CON I.V.A</t>
  </si>
  <si>
    <t>V.R            IVA</t>
  </si>
  <si>
    <t>SUB TOTAL</t>
  </si>
  <si>
    <t>VALOR TOTAL DE IVA</t>
  </si>
  <si>
    <t>VALOR DEL I.V.A</t>
  </si>
  <si>
    <t>Ambientacion del lugar (Decoracion con globos, cintas y decorativos)</t>
  </si>
  <si>
    <t>OBJETO.</t>
  </si>
  <si>
    <t xml:space="preserve">Suministro de refrigerios, el cual consiste en un producto solido y un producto liquido refrescante, productos Industrializados. </t>
  </si>
  <si>
    <t>SILLAS PLASTICAS: Alquiler de sillas tipo plástico para los asistentes.</t>
  </si>
  <si>
    <t>MESAS PLASTICAS: Alquiler de 10 mesas tipo plástico para la mesa de protocolo, incluye decoración.</t>
  </si>
  <si>
    <t>Alquiler de Carpa en Lona, (color libre) medidas minimas de 3.5 Mt, cuadrados.</t>
  </si>
  <si>
    <t>PENDO PUBLICITARIO: Diseño y elaboración de pendón elaborados en lona banner  de 2 metros de largo x 1 metro de ancho. Incluye soporte para pendón.</t>
  </si>
  <si>
    <t>Talleres</t>
  </si>
  <si>
    <t>LOGISTICA EL DESARROLLO DE TALLERES PARA EL FORTALECIMIENTO DEL DESARROLLO DE CAPACIDADES EN LAS MUJERES DE HATO COROZAL CASANARE</t>
  </si>
  <si>
    <t>Garantizar la presentación de un (1) exponente de narrativa popular (presentador o maestro de ceremonia), quien acompañará en la tarima cultural y artística durante los dias del evento.</t>
  </si>
  <si>
    <t>LOGISTICA PARA REALIZAR EL ACTO DE INAUGURACION DE LA OFICINA DE LA MUJER EN EL MUNICIPIO DE HATO COROZAL</t>
  </si>
  <si>
    <r>
      <t xml:space="preserve">Sesiones (talleres) para ralizar el desarrollo de capacidades en las tematicas de Ideas de </t>
    </r>
    <r>
      <rPr>
        <b/>
        <sz val="8"/>
        <rFont val="Arial"/>
        <family val="2"/>
      </rPr>
      <t xml:space="preserve">Empredimiento y los beneficios del trabajo asociativo </t>
    </r>
    <r>
      <rPr>
        <sz val="8"/>
        <rFont val="Arial"/>
        <family val="2"/>
      </rPr>
      <t>en las mujeres. (Incluye; zona de hidratacion, cafeteria, Refriegerios (alimento solido: Sandwich o Pastes de pollo o carne, con bedida en empaque industrizalido), ayudas audiovisuales.(Dirigido por profesional en Administración de empresas), por espacio de 5 horas cada uno, para 20 mujeres. (Certificado de Asistencia).</t>
    </r>
  </si>
  <si>
    <r>
      <t xml:space="preserve">Sesiones (talleres) para ralizar el desarrollo de capacidades en las tematicas de </t>
    </r>
    <r>
      <rPr>
        <b/>
        <sz val="8"/>
        <rFont val="Arial"/>
        <family val="2"/>
      </rPr>
      <t>Ideas manejo responsable de las finanzas</t>
    </r>
    <r>
      <rPr>
        <sz val="8"/>
        <rFont val="Arial"/>
        <family val="2"/>
      </rPr>
      <t xml:space="preserve"> en las mujeres de Hato Corozal.(Incluye; zona de hidratacion, cafeteria, Refriegerios (alimento solido: Sandwich o Pastes de pollo o carne, con bedida en empaque industrizalido), ayudas audiovisuales.(Dirigido por profesional en Administración de empresas), por espacio de 5 horas cada uno, para 20 mujeres. (Certificado de Asistencia).</t>
    </r>
  </si>
  <si>
    <r>
      <t xml:space="preserve">Sesiones (talleres) para ralizar el desarrollo de capacidades en las tematicas de </t>
    </r>
    <r>
      <rPr>
        <b/>
        <sz val="8"/>
        <rFont val="Arial"/>
        <family val="2"/>
      </rPr>
      <t>Productividad y Marketing</t>
    </r>
    <r>
      <rPr>
        <sz val="8"/>
        <rFont val="Arial"/>
        <family val="2"/>
      </rPr>
      <t xml:space="preserve"> en las mujeres de Hato Corozal.(Incluye; zona de hidratacion, cafeteria, Refriegerios (alimento solido: Sandwich o Pastes de pollo o carne, con bedida en empaque industrizalido), ayudas audiovisuales.(Dirigido por profesional en Administración de empresas), por espacio de 5 horas cada uno, para 20 mujeres. (Certificado de Asistencia).</t>
    </r>
  </si>
  <si>
    <r>
      <t xml:space="preserve">Sesiones (talleres) para ralizar el desarrollo de capacidades en las tematicas de </t>
    </r>
    <r>
      <rPr>
        <b/>
        <sz val="8"/>
        <rFont val="Arial"/>
        <family val="2"/>
      </rPr>
      <t>Manejo de buenas practicas Agricolas</t>
    </r>
    <r>
      <rPr>
        <sz val="8"/>
        <rFont val="Arial"/>
        <family val="2"/>
      </rPr>
      <t xml:space="preserve"> en las mujeres de Hato Corozal.(Incluye; zona de hidratacion, cafeteria, Refriegerios (alimento solido: Sandwich o Pastes de pollo o carne, con bedida en empaque industrizalido), ayudas audiovisuales.(Dirigido por profesional en Administración de empresas), por espacio de 5 horas cada uno, para 20 mujeres. (Certificado de Asistencia).</t>
    </r>
  </si>
  <si>
    <r>
      <t xml:space="preserve">VALLA PUBLICITARIA: Diseño y elaboración de valla elaborada en lona banner  </t>
    </r>
    <r>
      <rPr>
        <sz val="8"/>
        <rFont val="Arial"/>
        <family val="2"/>
      </rPr>
      <t>de 4 metros de largo X  70 Cm de ancho.</t>
    </r>
    <r>
      <rPr>
        <sz val="8"/>
        <color theme="1"/>
        <rFont val="Arial"/>
        <family val="2"/>
      </rPr>
      <t xml:space="preserve"> (Incluye soporte metalico para su fijación).</t>
    </r>
  </si>
  <si>
    <t>WYL S.A.S</t>
  </si>
  <si>
    <t>JABENE</t>
  </si>
  <si>
    <t>CONCAPROC</t>
  </si>
  <si>
    <t>SUMATORIA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</si>
</sst>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10"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Arial"/>
      <family val="2"/>
    </font>
    <font>
      <b/>
      <sz val="8"/>
      <color theme="1"/>
      <name val="Arial"/>
      <family val="2"/>
    </font>
    <font>
      <b/>
      <sz val="8"/>
      <name val="Arial"/>
      <family val="2"/>
    </font>
    <font>
      <sz val="8"/>
      <color theme="1"/>
      <name val="Arial"/>
      <family val="2"/>
    </font>
    <font>
      <sz val="8"/>
      <name val="Arial"/>
      <family val="2"/>
    </font>
    <font>
      <sz val="8"/>
      <color theme="1"/>
      <name val="Franklin Gothic Book"/>
      <family val="2"/>
    </font>
    <font>
      <b/>
      <sz val="11"/>
      <color theme="1"/>
      <name val="Franklin Gothic Book"/>
      <family val="2"/>
    </font>
  </fonts>
  <fills count="9">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2" fillId="0" borderId="0" xfId="0" applyFont="1"/>
    <xf numFmtId="44" fontId="2" fillId="0" borderId="0" xfId="0" applyNumberFormat="1" applyFont="1"/>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44" fontId="6" fillId="0" borderId="1" xfId="1" applyFont="1" applyFill="1" applyBorder="1" applyAlignment="1">
      <alignment horizontal="center" vertical="center"/>
    </xf>
    <xf numFmtId="9" fontId="6" fillId="0" borderId="1" xfId="3" applyFont="1" applyFill="1" applyBorder="1" applyAlignment="1">
      <alignment horizontal="center" vertical="center"/>
    </xf>
    <xf numFmtId="165"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0" fontId="7" fillId="0" borderId="1" xfId="0" applyFont="1" applyFill="1" applyBorder="1" applyAlignment="1">
      <alignment horizontal="justify"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166" fontId="7"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0" fontId="7" fillId="0" borderId="1" xfId="0" applyFont="1" applyFill="1" applyBorder="1" applyAlignment="1">
      <alignment horizontal="justify" vertical="center" wrapText="1"/>
    </xf>
    <xf numFmtId="44" fontId="7" fillId="0" borderId="1" xfId="1" applyFont="1" applyFill="1" applyBorder="1" applyAlignment="1">
      <alignment horizontal="center" vertical="center"/>
    </xf>
    <xf numFmtId="165" fontId="7" fillId="0" borderId="1" xfId="1" applyNumberFormat="1" applyFont="1" applyFill="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wrapText="1"/>
    </xf>
    <xf numFmtId="0" fontId="6" fillId="0" borderId="1" xfId="0" applyFont="1" applyBorder="1" applyAlignment="1">
      <alignment horizontal="center" vertical="center"/>
    </xf>
    <xf numFmtId="44" fontId="6" fillId="0" borderId="1" xfId="1" applyFont="1" applyBorder="1" applyAlignment="1">
      <alignment horizontal="center" vertical="center"/>
    </xf>
    <xf numFmtId="9" fontId="6" fillId="0" borderId="1" xfId="0" applyNumberFormat="1" applyFont="1" applyBorder="1" applyAlignment="1">
      <alignment horizontal="center" vertical="center"/>
    </xf>
    <xf numFmtId="44" fontId="6" fillId="0" borderId="1" xfId="1" applyFont="1" applyBorder="1" applyAlignment="1">
      <alignment vertical="center"/>
    </xf>
    <xf numFmtId="44" fontId="6" fillId="0" borderId="1" xfId="0" applyNumberFormat="1" applyFont="1" applyBorder="1" applyAlignment="1">
      <alignment vertical="center"/>
    </xf>
    <xf numFmtId="44" fontId="6" fillId="0" borderId="1" xfId="1" applyFont="1" applyBorder="1" applyAlignment="1">
      <alignment horizontal="right"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7" fillId="0" borderId="1" xfId="1" applyFont="1" applyBorder="1" applyAlignment="1">
      <alignment horizontal="center" vertical="center" wrapText="1"/>
    </xf>
    <xf numFmtId="164" fontId="7" fillId="0" borderId="1" xfId="2" applyNumberFormat="1" applyFont="1" applyFill="1" applyBorder="1" applyAlignment="1">
      <alignment horizontal="right" vertical="center" wrapText="1"/>
    </xf>
    <xf numFmtId="164" fontId="7" fillId="0" borderId="1" xfId="0" applyNumberFormat="1" applyFont="1" applyBorder="1" applyAlignment="1">
      <alignment horizontal="left" vertical="center" wrapText="1"/>
    </xf>
    <xf numFmtId="44" fontId="4" fillId="0" borderId="1" xfId="0" applyNumberFormat="1" applyFont="1" applyBorder="1"/>
    <xf numFmtId="164" fontId="4" fillId="0" borderId="1" xfId="0" applyNumberFormat="1" applyFont="1" applyBorder="1"/>
    <xf numFmtId="44" fontId="6" fillId="0" borderId="3" xfId="0" applyNumberFormat="1" applyFont="1" applyBorder="1" applyAlignment="1">
      <alignment vertical="center"/>
    </xf>
    <xf numFmtId="44" fontId="4" fillId="2" borderId="1" xfId="0" applyNumberFormat="1" applyFont="1" applyFill="1" applyBorder="1"/>
    <xf numFmtId="0" fontId="6" fillId="0" borderId="1" xfId="0" applyFont="1" applyBorder="1" applyAlignment="1">
      <alignment horizontal="justify" vertical="center" wrapText="1"/>
    </xf>
    <xf numFmtId="0" fontId="6" fillId="0" borderId="1" xfId="0" applyFont="1" applyFill="1" applyBorder="1" applyAlignment="1">
      <alignment wrapText="1"/>
    </xf>
    <xf numFmtId="9" fontId="6" fillId="0" borderId="1" xfId="0" applyNumberFormat="1" applyFont="1" applyFill="1" applyBorder="1" applyAlignment="1">
      <alignment horizontal="center" vertical="center"/>
    </xf>
    <xf numFmtId="44" fontId="6" fillId="0" borderId="3" xfId="0" applyNumberFormat="1" applyFont="1" applyFill="1" applyBorder="1" applyAlignment="1">
      <alignment vertical="center"/>
    </xf>
    <xf numFmtId="9" fontId="7" fillId="0" borderId="1" xfId="0" applyNumberFormat="1" applyFont="1" applyFill="1" applyBorder="1" applyAlignment="1">
      <alignment horizontal="center" vertical="center" wrapText="1"/>
    </xf>
    <xf numFmtId="44" fontId="2" fillId="0" borderId="0" xfId="1" applyFont="1"/>
    <xf numFmtId="44" fontId="8" fillId="0" borderId="1" xfId="1" applyFont="1" applyBorder="1" applyAlignment="1">
      <alignment horizontal="center" vertical="center"/>
    </xf>
    <xf numFmtId="9" fontId="8" fillId="0" borderId="1" xfId="0" applyNumberFormat="1" applyFont="1" applyBorder="1" applyAlignment="1">
      <alignment horizontal="center" vertical="center"/>
    </xf>
    <xf numFmtId="44" fontId="8" fillId="0" borderId="1" xfId="1" applyFont="1" applyBorder="1" applyAlignment="1">
      <alignment horizontal="right" vertical="center"/>
    </xf>
    <xf numFmtId="44" fontId="8" fillId="0" borderId="1" xfId="0" applyNumberFormat="1" applyFont="1" applyBorder="1" applyAlignment="1">
      <alignment vertical="center"/>
    </xf>
    <xf numFmtId="0" fontId="2" fillId="0" borderId="1" xfId="0" applyFont="1" applyBorder="1"/>
    <xf numFmtId="0" fontId="9" fillId="0" borderId="1" xfId="0" applyFont="1" applyBorder="1" applyAlignment="1">
      <alignment horizontal="center" vertical="center"/>
    </xf>
    <xf numFmtId="0" fontId="2" fillId="6" borderId="0" xfId="0" applyFont="1" applyFill="1"/>
    <xf numFmtId="0" fontId="9" fillId="6" borderId="2" xfId="0" applyFont="1" applyFill="1" applyBorder="1" applyAlignment="1">
      <alignment horizontal="center" vertical="center"/>
    </xf>
    <xf numFmtId="44" fontId="6" fillId="6" borderId="2" xfId="1" applyFont="1" applyFill="1" applyBorder="1" applyAlignment="1">
      <alignment vertical="center"/>
    </xf>
    <xf numFmtId="166" fontId="7" fillId="6" borderId="2" xfId="1" applyNumberFormat="1" applyFont="1" applyFill="1" applyBorder="1" applyAlignment="1">
      <alignment horizontal="center" vertical="center"/>
    </xf>
    <xf numFmtId="44" fontId="6" fillId="6" borderId="2" xfId="1" applyFont="1" applyFill="1" applyBorder="1" applyAlignment="1">
      <alignment horizontal="center" vertical="center"/>
    </xf>
    <xf numFmtId="165" fontId="7" fillId="6" borderId="2" xfId="1" applyNumberFormat="1" applyFont="1" applyFill="1" applyBorder="1" applyAlignment="1">
      <alignment horizontal="center" vertical="center"/>
    </xf>
    <xf numFmtId="44" fontId="6" fillId="6" borderId="2" xfId="1" applyFont="1" applyFill="1" applyBorder="1" applyAlignment="1">
      <alignment horizontal="right" vertical="center"/>
    </xf>
    <xf numFmtId="44" fontId="8" fillId="6" borderId="2" xfId="1" applyFont="1" applyFill="1" applyBorder="1" applyAlignment="1">
      <alignment horizontal="right" vertical="center"/>
    </xf>
    <xf numFmtId="0" fontId="2" fillId="6" borderId="2" xfId="0" applyFont="1" applyFill="1" applyBorder="1"/>
    <xf numFmtId="164" fontId="7" fillId="6" borderId="2" xfId="2" applyNumberFormat="1" applyFont="1" applyFill="1" applyBorder="1" applyAlignment="1">
      <alignment horizontal="right" vertical="center" wrapText="1"/>
    </xf>
    <xf numFmtId="0" fontId="9" fillId="3" borderId="1" xfId="0" applyFont="1" applyFill="1" applyBorder="1" applyAlignment="1">
      <alignment horizontal="center" vertical="center"/>
    </xf>
    <xf numFmtId="0" fontId="2" fillId="3" borderId="1" xfId="0" applyFont="1" applyFill="1" applyBorder="1"/>
    <xf numFmtId="44" fontId="6" fillId="3" borderId="1" xfId="1" applyFont="1" applyFill="1" applyBorder="1" applyAlignment="1">
      <alignment vertical="center"/>
    </xf>
    <xf numFmtId="166" fontId="7" fillId="3" borderId="1" xfId="1" applyNumberFormat="1" applyFont="1" applyFill="1" applyBorder="1" applyAlignment="1">
      <alignment horizontal="center" vertical="center"/>
    </xf>
    <xf numFmtId="44" fontId="6" fillId="3" borderId="1" xfId="1" applyFont="1" applyFill="1" applyBorder="1" applyAlignment="1">
      <alignment horizontal="center" vertical="center"/>
    </xf>
    <xf numFmtId="165" fontId="7" fillId="3" borderId="1" xfId="1" applyNumberFormat="1" applyFont="1" applyFill="1" applyBorder="1" applyAlignment="1">
      <alignment horizontal="center" vertical="center"/>
    </xf>
    <xf numFmtId="44" fontId="6" fillId="3" borderId="1" xfId="1" applyFont="1" applyFill="1" applyBorder="1" applyAlignment="1">
      <alignment horizontal="right" vertical="center"/>
    </xf>
    <xf numFmtId="44" fontId="8" fillId="3" borderId="1" xfId="1" applyFont="1" applyFill="1" applyBorder="1" applyAlignment="1">
      <alignment horizontal="right" vertical="center"/>
    </xf>
    <xf numFmtId="164" fontId="7" fillId="3" borderId="1" xfId="2" applyNumberFormat="1" applyFont="1" applyFill="1" applyBorder="1" applyAlignment="1">
      <alignment horizontal="right" vertical="center" wrapText="1"/>
    </xf>
    <xf numFmtId="0" fontId="9" fillId="7" borderId="1" xfId="0" applyFont="1" applyFill="1" applyBorder="1" applyAlignment="1">
      <alignment horizontal="center" vertical="center"/>
    </xf>
    <xf numFmtId="0" fontId="2" fillId="7" borderId="1" xfId="0" applyFont="1" applyFill="1" applyBorder="1"/>
    <xf numFmtId="44" fontId="6" fillId="7" borderId="1" xfId="1" applyFont="1" applyFill="1" applyBorder="1" applyAlignment="1">
      <alignment vertical="center"/>
    </xf>
    <xf numFmtId="166" fontId="7" fillId="7" borderId="1" xfId="1" applyNumberFormat="1" applyFont="1" applyFill="1" applyBorder="1" applyAlignment="1">
      <alignment horizontal="center" vertical="center"/>
    </xf>
    <xf numFmtId="44" fontId="6" fillId="7" borderId="1" xfId="1" applyFont="1" applyFill="1" applyBorder="1" applyAlignment="1">
      <alignment horizontal="center" vertical="center"/>
    </xf>
    <xf numFmtId="165" fontId="7" fillId="7" borderId="1" xfId="1" applyNumberFormat="1" applyFont="1" applyFill="1" applyBorder="1" applyAlignment="1">
      <alignment horizontal="center" vertical="center"/>
    </xf>
    <xf numFmtId="44" fontId="6" fillId="7" borderId="1" xfId="1" applyFont="1" applyFill="1" applyBorder="1" applyAlignment="1">
      <alignment horizontal="right" vertical="center"/>
    </xf>
    <xf numFmtId="44" fontId="8" fillId="7" borderId="1" xfId="1" applyFont="1" applyFill="1" applyBorder="1" applyAlignment="1">
      <alignment horizontal="right" vertical="center"/>
    </xf>
    <xf numFmtId="164" fontId="7" fillId="7" borderId="1" xfId="2" applyNumberFormat="1" applyFont="1" applyFill="1" applyBorder="1" applyAlignment="1">
      <alignment horizontal="right" vertical="center" wrapText="1"/>
    </xf>
    <xf numFmtId="44" fontId="2" fillId="0" borderId="1" xfId="0" applyNumberFormat="1" applyFont="1" applyBorder="1" applyAlignment="1">
      <alignment vertical="center"/>
    </xf>
    <xf numFmtId="0" fontId="2" fillId="0" borderId="0" xfId="0" applyFont="1" applyBorder="1"/>
    <xf numFmtId="44" fontId="2" fillId="0" borderId="0" xfId="0" applyNumberFormat="1" applyFont="1" applyBorder="1" applyAlignment="1">
      <alignment vertical="center"/>
    </xf>
    <xf numFmtId="0" fontId="4" fillId="2" borderId="1" xfId="0" applyFont="1" applyFill="1" applyBorder="1" applyAlignment="1">
      <alignment horizontal="left"/>
    </xf>
    <xf numFmtId="0" fontId="3" fillId="4"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4" fillId="0" borderId="1" xfId="0" applyFont="1" applyBorder="1" applyAlignment="1">
      <alignment horizontal="left"/>
    </xf>
    <xf numFmtId="44" fontId="6" fillId="0" borderId="1" xfId="1" applyFont="1" applyFill="1" applyBorder="1" applyAlignment="1">
      <alignment vertical="center"/>
    </xf>
    <xf numFmtId="44" fontId="6" fillId="0" borderId="1" xfId="0" applyNumberFormat="1" applyFont="1" applyFill="1" applyBorder="1" applyAlignment="1">
      <alignment vertical="center"/>
    </xf>
    <xf numFmtId="0" fontId="6" fillId="0" borderId="1" xfId="0" applyFont="1" applyFill="1" applyBorder="1" applyAlignment="1">
      <alignment horizontal="justify" vertical="center" wrapText="1"/>
    </xf>
    <xf numFmtId="44" fontId="6" fillId="0" borderId="1" xfId="1" applyFont="1" applyFill="1" applyBorder="1" applyAlignment="1">
      <alignment horizontal="right" vertical="center"/>
    </xf>
    <xf numFmtId="44" fontId="8" fillId="0" borderId="1" xfId="1" applyFont="1" applyFill="1" applyBorder="1" applyAlignment="1">
      <alignment horizontal="center" vertical="center"/>
    </xf>
    <xf numFmtId="9" fontId="8" fillId="0" borderId="1" xfId="0" applyNumberFormat="1" applyFont="1" applyFill="1" applyBorder="1" applyAlignment="1">
      <alignment horizontal="center" vertical="center"/>
    </xf>
    <xf numFmtId="44" fontId="8" fillId="0" borderId="1" xfId="1" applyFont="1" applyFill="1" applyBorder="1" applyAlignment="1">
      <alignment horizontal="right" vertical="center"/>
    </xf>
    <xf numFmtId="44" fontId="8" fillId="0" borderId="1" xfId="0" applyNumberFormat="1" applyFont="1" applyFill="1" applyBorder="1" applyAlignment="1">
      <alignment vertical="center"/>
    </xf>
    <xf numFmtId="0" fontId="5" fillId="7" borderId="2"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4" fillId="7" borderId="1" xfId="0" applyFont="1" applyFill="1" applyBorder="1" applyAlignment="1">
      <alignment horizontal="left"/>
    </xf>
    <xf numFmtId="44" fontId="4" fillId="7" borderId="1" xfId="0" applyNumberFormat="1" applyFont="1" applyFill="1" applyBorder="1"/>
    <xf numFmtId="0" fontId="4" fillId="5" borderId="1" xfId="0" applyFont="1" applyFill="1" applyBorder="1" applyAlignment="1">
      <alignment horizontal="left"/>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2"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3" xfId="0" applyFont="1" applyFill="1" applyBorder="1" applyAlignment="1">
      <alignment horizontal="center" vertical="center"/>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7080-F411-418F-A3B7-F3AB282BCDA4}">
  <sheetPr>
    <tabColor theme="5" tint="-0.249977111117893"/>
  </sheetPr>
  <dimension ref="B1:V28"/>
  <sheetViews>
    <sheetView zoomScale="80" zoomScaleNormal="80" workbookViewId="0">
      <selection activeCell="C14" sqref="C14"/>
    </sheetView>
  </sheetViews>
  <sheetFormatPr baseColWidth="10" defaultColWidth="11.140625" defaultRowHeight="14.25" x14ac:dyDescent="0.2"/>
  <cols>
    <col min="1" max="1" width="1.85546875" style="1" customWidth="1"/>
    <col min="2" max="2" width="5.28515625" style="1" customWidth="1"/>
    <col min="3" max="3" width="65.140625" style="1" customWidth="1"/>
    <col min="4" max="4" width="8.7109375" style="1" customWidth="1"/>
    <col min="5" max="5" width="11.42578125" style="1" customWidth="1"/>
    <col min="6" max="6" width="15.28515625" style="1" customWidth="1"/>
    <col min="7" max="7" width="8.5703125" style="1" customWidth="1"/>
    <col min="8" max="8" width="12" style="1" customWidth="1"/>
    <col min="9" max="9" width="15.42578125" style="1" customWidth="1"/>
    <col min="10" max="10" width="17.5703125" style="1" customWidth="1"/>
    <col min="11" max="11" width="20.140625" style="1" customWidth="1"/>
    <col min="12" max="12" width="17.140625" style="1" customWidth="1"/>
    <col min="13" max="13" width="18.85546875" style="1" customWidth="1"/>
    <col min="14" max="14" width="20.28515625" style="1" customWidth="1"/>
    <col min="15" max="15" width="17.28515625" style="1" customWidth="1"/>
    <col min="16" max="16" width="18" style="1" customWidth="1"/>
    <col min="17" max="16384" width="11.140625" style="1"/>
  </cols>
  <sheetData>
    <row r="1" spans="2:16" ht="15.75" customHeight="1" x14ac:dyDescent="0.2">
      <c r="B1" s="82" t="s">
        <v>19</v>
      </c>
      <c r="C1" s="82"/>
      <c r="D1" s="82"/>
      <c r="E1" s="82"/>
      <c r="F1" s="82"/>
      <c r="G1" s="82"/>
      <c r="H1" s="82"/>
      <c r="I1" s="82"/>
      <c r="J1" s="82"/>
      <c r="K1" s="82"/>
    </row>
    <row r="2" spans="2:16" ht="27" customHeight="1" x14ac:dyDescent="0.2">
      <c r="B2" s="3" t="s">
        <v>0</v>
      </c>
      <c r="C2" s="3" t="s">
        <v>1</v>
      </c>
      <c r="D2" s="3" t="s">
        <v>2</v>
      </c>
      <c r="E2" s="3" t="s">
        <v>3</v>
      </c>
      <c r="F2" s="3" t="s">
        <v>12</v>
      </c>
      <c r="G2" s="3" t="s">
        <v>11</v>
      </c>
      <c r="H2" s="3" t="s">
        <v>14</v>
      </c>
      <c r="I2" s="3" t="s">
        <v>16</v>
      </c>
      <c r="J2" s="4" t="s">
        <v>13</v>
      </c>
      <c r="K2" s="4" t="s">
        <v>4</v>
      </c>
      <c r="L2" s="51" t="s">
        <v>34</v>
      </c>
      <c r="M2" s="60" t="s">
        <v>35</v>
      </c>
      <c r="N2" s="69" t="s">
        <v>36</v>
      </c>
      <c r="O2" s="49" t="s">
        <v>37</v>
      </c>
      <c r="P2" s="48"/>
    </row>
    <row r="3" spans="2:16" ht="12.75" customHeight="1" x14ac:dyDescent="0.2">
      <c r="B3" s="83" t="s">
        <v>28</v>
      </c>
      <c r="C3" s="84"/>
      <c r="D3" s="84"/>
      <c r="E3" s="84"/>
      <c r="F3" s="84"/>
      <c r="G3" s="84"/>
      <c r="H3" s="84"/>
      <c r="I3" s="84"/>
      <c r="J3" s="84"/>
      <c r="K3" s="85"/>
      <c r="L3" s="50"/>
      <c r="M3" s="61"/>
      <c r="N3" s="70"/>
      <c r="O3" s="48"/>
      <c r="P3" s="48"/>
    </row>
    <row r="4" spans="2:16" ht="72.75" customHeight="1" x14ac:dyDescent="0.2">
      <c r="B4" s="19">
        <v>1</v>
      </c>
      <c r="C4" s="20" t="s">
        <v>9</v>
      </c>
      <c r="D4" s="21" t="s">
        <v>5</v>
      </c>
      <c r="E4" s="21">
        <v>5</v>
      </c>
      <c r="F4" s="22">
        <v>287550</v>
      </c>
      <c r="G4" s="23">
        <v>0.19</v>
      </c>
      <c r="H4" s="22">
        <v>67450</v>
      </c>
      <c r="I4" s="22">
        <f>H4*E4</f>
        <v>337250</v>
      </c>
      <c r="J4" s="24">
        <v>355000</v>
      </c>
      <c r="K4" s="25">
        <f t="shared" ref="K4:K9" si="0">J4*E4</f>
        <v>1775000</v>
      </c>
      <c r="L4" s="52">
        <v>355000</v>
      </c>
      <c r="M4" s="62">
        <v>370000</v>
      </c>
      <c r="N4" s="71">
        <v>360000</v>
      </c>
      <c r="O4" s="78">
        <f>L4+M4+N4</f>
        <v>1085000</v>
      </c>
      <c r="P4" s="78">
        <f>O4/3</f>
        <v>361666.66666666669</v>
      </c>
    </row>
    <row r="5" spans="2:16" ht="24.75" customHeight="1" x14ac:dyDescent="0.2">
      <c r="B5" s="5" t="s">
        <v>10</v>
      </c>
      <c r="C5" s="11" t="s">
        <v>20</v>
      </c>
      <c r="D5" s="12" t="s">
        <v>7</v>
      </c>
      <c r="E5" s="12">
        <v>100</v>
      </c>
      <c r="F5" s="14">
        <v>5990</v>
      </c>
      <c r="G5" s="13">
        <v>0</v>
      </c>
      <c r="H5" s="9">
        <v>0</v>
      </c>
      <c r="I5" s="10">
        <f t="shared" ref="I5:I9" si="1">H5*E5</f>
        <v>0</v>
      </c>
      <c r="J5" s="14">
        <v>5990</v>
      </c>
      <c r="K5" s="14">
        <f>J5*E5</f>
        <v>599000</v>
      </c>
      <c r="L5" s="53">
        <v>5990</v>
      </c>
      <c r="M5" s="63">
        <v>6400</v>
      </c>
      <c r="N5" s="72">
        <v>6100</v>
      </c>
      <c r="O5" s="78">
        <f t="shared" ref="O5:O17" si="2">L5+M5+N5</f>
        <v>18490</v>
      </c>
      <c r="P5" s="78">
        <f t="shared" ref="P5:P17" si="3">O5/3</f>
        <v>6163.333333333333</v>
      </c>
    </row>
    <row r="6" spans="2:16" ht="12.75" customHeight="1" x14ac:dyDescent="0.2">
      <c r="B6" s="5">
        <v>3</v>
      </c>
      <c r="C6" s="38" t="s">
        <v>18</v>
      </c>
      <c r="D6" s="6" t="s">
        <v>8</v>
      </c>
      <c r="E6" s="6">
        <v>1</v>
      </c>
      <c r="F6" s="7">
        <v>607500</v>
      </c>
      <c r="G6" s="8">
        <v>0.19</v>
      </c>
      <c r="H6" s="9">
        <v>142500</v>
      </c>
      <c r="I6" s="7">
        <f>H6*E6</f>
        <v>142500</v>
      </c>
      <c r="J6" s="7">
        <v>750000</v>
      </c>
      <c r="K6" s="15">
        <f t="shared" si="0"/>
        <v>750000</v>
      </c>
      <c r="L6" s="54">
        <v>750000</v>
      </c>
      <c r="M6" s="64">
        <v>740000</v>
      </c>
      <c r="N6" s="73">
        <v>780000</v>
      </c>
      <c r="O6" s="78">
        <f t="shared" si="2"/>
        <v>2270000</v>
      </c>
      <c r="P6" s="78">
        <f t="shared" si="3"/>
        <v>756666.66666666663</v>
      </c>
    </row>
    <row r="7" spans="2:16" ht="14.25" customHeight="1" x14ac:dyDescent="0.2">
      <c r="B7" s="5">
        <v>4</v>
      </c>
      <c r="C7" s="16" t="s">
        <v>21</v>
      </c>
      <c r="D7" s="12" t="s">
        <v>6</v>
      </c>
      <c r="E7" s="12">
        <v>60</v>
      </c>
      <c r="F7" s="17">
        <v>2430</v>
      </c>
      <c r="G7" s="13">
        <v>0.19</v>
      </c>
      <c r="H7" s="17">
        <v>570</v>
      </c>
      <c r="I7" s="17">
        <f>H7*E7</f>
        <v>34200</v>
      </c>
      <c r="J7" s="18">
        <v>3000</v>
      </c>
      <c r="K7" s="18">
        <f t="shared" si="0"/>
        <v>180000</v>
      </c>
      <c r="L7" s="55">
        <v>3000</v>
      </c>
      <c r="M7" s="65">
        <v>2900</v>
      </c>
      <c r="N7" s="74">
        <v>3150</v>
      </c>
      <c r="O7" s="78">
        <f t="shared" si="2"/>
        <v>9050</v>
      </c>
      <c r="P7" s="78">
        <f t="shared" si="3"/>
        <v>3016.6666666666665</v>
      </c>
    </row>
    <row r="8" spans="2:16" ht="26.25" customHeight="1" x14ac:dyDescent="0.2">
      <c r="B8" s="19">
        <v>5</v>
      </c>
      <c r="C8" s="20" t="s">
        <v>22</v>
      </c>
      <c r="D8" s="21" t="s">
        <v>6</v>
      </c>
      <c r="E8" s="21">
        <v>10</v>
      </c>
      <c r="F8" s="22">
        <v>6480</v>
      </c>
      <c r="G8" s="23">
        <v>0.19</v>
      </c>
      <c r="H8" s="22">
        <v>1520</v>
      </c>
      <c r="I8" s="22">
        <f>H8*E8</f>
        <v>15200</v>
      </c>
      <c r="J8" s="24">
        <v>8000</v>
      </c>
      <c r="K8" s="25">
        <f t="shared" si="0"/>
        <v>80000</v>
      </c>
      <c r="L8" s="52">
        <v>8000</v>
      </c>
      <c r="M8" s="62">
        <v>8200</v>
      </c>
      <c r="N8" s="71">
        <v>8350</v>
      </c>
      <c r="O8" s="78">
        <f t="shared" si="2"/>
        <v>24550</v>
      </c>
      <c r="P8" s="78">
        <f t="shared" si="3"/>
        <v>8183.333333333333</v>
      </c>
    </row>
    <row r="9" spans="2:16" ht="15" customHeight="1" x14ac:dyDescent="0.2">
      <c r="B9" s="19">
        <v>6</v>
      </c>
      <c r="C9" s="20" t="s">
        <v>23</v>
      </c>
      <c r="D9" s="21" t="s">
        <v>7</v>
      </c>
      <c r="E9" s="21">
        <v>1</v>
      </c>
      <c r="F9" s="22">
        <v>72900</v>
      </c>
      <c r="G9" s="23">
        <v>0.19</v>
      </c>
      <c r="H9" s="22">
        <v>17100</v>
      </c>
      <c r="I9" s="22">
        <f t="shared" si="1"/>
        <v>17100</v>
      </c>
      <c r="J9" s="26">
        <v>90000</v>
      </c>
      <c r="K9" s="25">
        <f t="shared" si="0"/>
        <v>90000</v>
      </c>
      <c r="L9" s="56">
        <v>90000</v>
      </c>
      <c r="M9" s="66">
        <v>100000</v>
      </c>
      <c r="N9" s="75">
        <v>98000</v>
      </c>
      <c r="O9" s="78">
        <f t="shared" si="2"/>
        <v>288000</v>
      </c>
      <c r="P9" s="78">
        <f t="shared" si="3"/>
        <v>96000</v>
      </c>
    </row>
    <row r="10" spans="2:16" ht="27.75" customHeight="1" x14ac:dyDescent="0.2">
      <c r="B10" s="19">
        <v>7</v>
      </c>
      <c r="C10" s="39" t="s">
        <v>24</v>
      </c>
      <c r="D10" s="6" t="s">
        <v>7</v>
      </c>
      <c r="E10" s="6">
        <v>1</v>
      </c>
      <c r="F10" s="7">
        <v>538650</v>
      </c>
      <c r="G10" s="40">
        <v>0.19</v>
      </c>
      <c r="H10" s="7">
        <v>126350</v>
      </c>
      <c r="I10" s="7">
        <f>H10*E10</f>
        <v>126350</v>
      </c>
      <c r="J10" s="7">
        <v>665000</v>
      </c>
      <c r="K10" s="41">
        <f>J10*E10</f>
        <v>665000</v>
      </c>
      <c r="L10" s="54">
        <v>665000</v>
      </c>
      <c r="M10" s="64">
        <v>690000</v>
      </c>
      <c r="N10" s="73">
        <v>700000</v>
      </c>
      <c r="O10" s="78">
        <f t="shared" si="2"/>
        <v>2055000</v>
      </c>
      <c r="P10" s="78">
        <f t="shared" si="3"/>
        <v>685000</v>
      </c>
    </row>
    <row r="11" spans="2:16" ht="27.75" customHeight="1" x14ac:dyDescent="0.2">
      <c r="B11" s="19">
        <v>8</v>
      </c>
      <c r="C11" s="39" t="s">
        <v>33</v>
      </c>
      <c r="D11" s="6" t="s">
        <v>7</v>
      </c>
      <c r="E11" s="6">
        <v>1</v>
      </c>
      <c r="F11" s="7">
        <v>862650</v>
      </c>
      <c r="G11" s="40">
        <v>0.19</v>
      </c>
      <c r="H11" s="7">
        <v>202350</v>
      </c>
      <c r="I11" s="7">
        <f>H11*E11</f>
        <v>202350</v>
      </c>
      <c r="J11" s="7">
        <v>1065000</v>
      </c>
      <c r="K11" s="41">
        <f>J11*E11</f>
        <v>1065000</v>
      </c>
      <c r="L11" s="54">
        <v>1065000</v>
      </c>
      <c r="M11" s="64">
        <v>1040000</v>
      </c>
      <c r="N11" s="73">
        <v>1200000</v>
      </c>
      <c r="O11" s="78">
        <f t="shared" si="2"/>
        <v>3305000</v>
      </c>
      <c r="P11" s="78">
        <f t="shared" si="3"/>
        <v>1101666.6666666667</v>
      </c>
    </row>
    <row r="12" spans="2:16" ht="37.5" customHeight="1" x14ac:dyDescent="0.2">
      <c r="B12" s="19">
        <v>9</v>
      </c>
      <c r="C12" s="39" t="s">
        <v>27</v>
      </c>
      <c r="D12" s="6" t="s">
        <v>7</v>
      </c>
      <c r="E12" s="6">
        <v>1</v>
      </c>
      <c r="F12" s="44">
        <v>1215000</v>
      </c>
      <c r="G12" s="45">
        <v>0.19</v>
      </c>
      <c r="H12" s="44">
        <v>285000</v>
      </c>
      <c r="I12" s="44">
        <f t="shared" ref="I12" si="4">H12*E12</f>
        <v>285000</v>
      </c>
      <c r="J12" s="46">
        <v>1500000</v>
      </c>
      <c r="K12" s="47">
        <f>J12*E12</f>
        <v>1500000</v>
      </c>
      <c r="L12" s="57">
        <v>1500000</v>
      </c>
      <c r="M12" s="67">
        <v>1600000</v>
      </c>
      <c r="N12" s="76">
        <v>1560000</v>
      </c>
      <c r="O12" s="78">
        <f t="shared" si="2"/>
        <v>4660000</v>
      </c>
      <c r="P12" s="78">
        <f t="shared" si="3"/>
        <v>1553333.3333333333</v>
      </c>
    </row>
    <row r="13" spans="2:16" ht="15" customHeight="1" x14ac:dyDescent="0.2">
      <c r="B13" s="86" t="s">
        <v>26</v>
      </c>
      <c r="C13" s="87"/>
      <c r="D13" s="87"/>
      <c r="E13" s="87"/>
      <c r="F13" s="87"/>
      <c r="G13" s="87"/>
      <c r="H13" s="87"/>
      <c r="I13" s="87"/>
      <c r="J13" s="87"/>
      <c r="K13" s="88"/>
      <c r="L13" s="58"/>
      <c r="M13" s="61"/>
      <c r="N13" s="70"/>
      <c r="O13" s="78">
        <f t="shared" si="2"/>
        <v>0</v>
      </c>
      <c r="P13" s="78">
        <f t="shared" si="3"/>
        <v>0</v>
      </c>
    </row>
    <row r="14" spans="2:16" ht="72.75" customHeight="1" x14ac:dyDescent="0.2">
      <c r="B14" s="27">
        <v>10</v>
      </c>
      <c r="C14" s="28" t="s">
        <v>29</v>
      </c>
      <c r="D14" s="29" t="s">
        <v>25</v>
      </c>
      <c r="E14" s="30">
        <v>2</v>
      </c>
      <c r="F14" s="31">
        <v>2156220</v>
      </c>
      <c r="G14" s="42">
        <v>0.19</v>
      </c>
      <c r="H14" s="31">
        <v>505780</v>
      </c>
      <c r="I14" s="31">
        <f>H14*E14</f>
        <v>1011560</v>
      </c>
      <c r="J14" s="32">
        <v>2662000</v>
      </c>
      <c r="K14" s="33">
        <f>J14*E14</f>
        <v>5324000</v>
      </c>
      <c r="L14" s="59">
        <v>2662000</v>
      </c>
      <c r="M14" s="68">
        <v>2700000</v>
      </c>
      <c r="N14" s="77">
        <v>2685000</v>
      </c>
      <c r="O14" s="78">
        <f t="shared" si="2"/>
        <v>8047000</v>
      </c>
      <c r="P14" s="78">
        <f t="shared" si="3"/>
        <v>2682333.3333333335</v>
      </c>
    </row>
    <row r="15" spans="2:16" ht="72" customHeight="1" x14ac:dyDescent="0.2">
      <c r="B15" s="27">
        <v>11</v>
      </c>
      <c r="C15" s="28" t="s">
        <v>30</v>
      </c>
      <c r="D15" s="29" t="s">
        <v>25</v>
      </c>
      <c r="E15" s="30">
        <v>2</v>
      </c>
      <c r="F15" s="31">
        <v>2156220</v>
      </c>
      <c r="G15" s="42">
        <v>0.19</v>
      </c>
      <c r="H15" s="31">
        <v>505780</v>
      </c>
      <c r="I15" s="31">
        <f t="shared" ref="I15:I17" si="5">H15*E15</f>
        <v>1011560</v>
      </c>
      <c r="J15" s="32">
        <v>2662000</v>
      </c>
      <c r="K15" s="36">
        <f>J15*E15</f>
        <v>5324000</v>
      </c>
      <c r="L15" s="59">
        <v>2662000</v>
      </c>
      <c r="M15" s="68">
        <v>2700000</v>
      </c>
      <c r="N15" s="77">
        <v>2685000</v>
      </c>
      <c r="O15" s="78">
        <f t="shared" si="2"/>
        <v>8047000</v>
      </c>
      <c r="P15" s="78">
        <f t="shared" si="3"/>
        <v>2682333.3333333335</v>
      </c>
    </row>
    <row r="16" spans="2:16" ht="73.5" customHeight="1" x14ac:dyDescent="0.2">
      <c r="B16" s="27">
        <v>12</v>
      </c>
      <c r="C16" s="28" t="s">
        <v>31</v>
      </c>
      <c r="D16" s="29" t="s">
        <v>25</v>
      </c>
      <c r="E16" s="30">
        <v>2</v>
      </c>
      <c r="F16" s="31">
        <v>2156220</v>
      </c>
      <c r="G16" s="42">
        <v>0.19</v>
      </c>
      <c r="H16" s="31">
        <v>505780</v>
      </c>
      <c r="I16" s="31">
        <f t="shared" si="5"/>
        <v>1011560</v>
      </c>
      <c r="J16" s="32">
        <v>2662000</v>
      </c>
      <c r="K16" s="36">
        <f>J16*E16</f>
        <v>5324000</v>
      </c>
      <c r="L16" s="59">
        <v>2662000</v>
      </c>
      <c r="M16" s="68">
        <v>2700000</v>
      </c>
      <c r="N16" s="77">
        <v>2685000</v>
      </c>
      <c r="O16" s="78">
        <f t="shared" si="2"/>
        <v>8047000</v>
      </c>
      <c r="P16" s="78">
        <f t="shared" si="3"/>
        <v>2682333.3333333335</v>
      </c>
    </row>
    <row r="17" spans="2:22" ht="72.75" customHeight="1" x14ac:dyDescent="0.3">
      <c r="B17" s="27">
        <v>13</v>
      </c>
      <c r="C17" s="28" t="s">
        <v>32</v>
      </c>
      <c r="D17" s="29" t="s">
        <v>25</v>
      </c>
      <c r="E17" s="30">
        <v>2</v>
      </c>
      <c r="F17" s="31">
        <v>2156220</v>
      </c>
      <c r="G17" s="42">
        <v>0.19</v>
      </c>
      <c r="H17" s="31">
        <v>505780</v>
      </c>
      <c r="I17" s="31">
        <f t="shared" si="5"/>
        <v>1011560</v>
      </c>
      <c r="J17" s="32">
        <v>2662000</v>
      </c>
      <c r="K17" s="36">
        <f>J17*E17</f>
        <v>5324000</v>
      </c>
      <c r="L17" s="59">
        <v>2662000</v>
      </c>
      <c r="M17" s="68">
        <v>2700000</v>
      </c>
      <c r="N17" s="77">
        <v>2685000</v>
      </c>
      <c r="O17" s="78">
        <f t="shared" si="2"/>
        <v>8047000</v>
      </c>
      <c r="P17" s="78">
        <f t="shared" si="3"/>
        <v>2682333.3333333335</v>
      </c>
    </row>
    <row r="18" spans="2:22" ht="13.5" customHeight="1" x14ac:dyDescent="0.3">
      <c r="B18" s="89" t="s">
        <v>15</v>
      </c>
      <c r="C18" s="90"/>
      <c r="D18" s="90"/>
      <c r="E18" s="90"/>
      <c r="F18" s="90"/>
      <c r="G18" s="90"/>
      <c r="H18" s="90"/>
      <c r="I18" s="90"/>
      <c r="J18" s="91"/>
      <c r="K18" s="34">
        <f>K20-K19</f>
        <v>22793810</v>
      </c>
      <c r="N18" s="79"/>
      <c r="O18" s="80"/>
      <c r="P18" s="80"/>
      <c r="Q18" s="79"/>
      <c r="R18" s="79"/>
      <c r="S18" s="79"/>
      <c r="T18" s="79"/>
      <c r="U18" s="79"/>
      <c r="V18" s="79"/>
    </row>
    <row r="19" spans="2:22" ht="15" customHeight="1" x14ac:dyDescent="0.3">
      <c r="B19" s="92" t="s">
        <v>17</v>
      </c>
      <c r="C19" s="92"/>
      <c r="D19" s="92"/>
      <c r="E19" s="92"/>
      <c r="F19" s="92"/>
      <c r="G19" s="92"/>
      <c r="H19" s="92"/>
      <c r="I19" s="92"/>
      <c r="J19" s="92"/>
      <c r="K19" s="35">
        <f>I4+I6+I7+I8+I9+I10+I11+I12+I14+I15+I16+I17</f>
        <v>5206190</v>
      </c>
      <c r="N19" s="79"/>
      <c r="O19" s="79"/>
      <c r="P19" s="80"/>
      <c r="Q19" s="80"/>
      <c r="R19" s="79"/>
      <c r="S19" s="79"/>
      <c r="T19" s="79"/>
      <c r="U19" s="79"/>
      <c r="V19" s="79"/>
    </row>
    <row r="20" spans="2:22" ht="15.75" x14ac:dyDescent="0.3">
      <c r="B20" s="81" t="s">
        <v>4</v>
      </c>
      <c r="C20" s="81"/>
      <c r="D20" s="81"/>
      <c r="E20" s="81"/>
      <c r="F20" s="81"/>
      <c r="G20" s="81"/>
      <c r="H20" s="81"/>
      <c r="I20" s="81"/>
      <c r="J20" s="81"/>
      <c r="K20" s="37">
        <f>K4+K5+K6+K7+K8+K9+K10+K11+K12+K14+K15+K16+K17</f>
        <v>28000000</v>
      </c>
      <c r="N20" s="79"/>
      <c r="O20" s="80"/>
      <c r="P20" s="80"/>
      <c r="Q20" s="79"/>
      <c r="R20" s="79"/>
      <c r="S20" s="79"/>
      <c r="T20" s="79"/>
      <c r="U20" s="79"/>
      <c r="V20" s="79"/>
    </row>
    <row r="21" spans="2:22" ht="15.75" x14ac:dyDescent="0.3">
      <c r="N21" s="79"/>
      <c r="O21" s="79"/>
      <c r="P21" s="79"/>
      <c r="Q21" s="79"/>
      <c r="R21" s="79"/>
      <c r="S21" s="79"/>
      <c r="T21" s="79"/>
      <c r="U21" s="79"/>
      <c r="V21" s="79"/>
    </row>
    <row r="22" spans="2:22" ht="15.75" x14ac:dyDescent="0.3">
      <c r="N22" s="79"/>
      <c r="O22" s="79"/>
      <c r="P22" s="79"/>
      <c r="Q22" s="79"/>
      <c r="R22" s="79"/>
      <c r="S22" s="79"/>
      <c r="T22" s="79"/>
      <c r="U22" s="79"/>
      <c r="V22" s="79"/>
    </row>
    <row r="23" spans="2:22" ht="15.75" x14ac:dyDescent="0.3">
      <c r="J23" s="2"/>
      <c r="K23" s="2"/>
      <c r="N23" s="79"/>
      <c r="O23" s="79"/>
      <c r="P23" s="79"/>
      <c r="Q23" s="79"/>
      <c r="R23" s="79"/>
      <c r="S23" s="79"/>
      <c r="T23" s="79"/>
      <c r="U23" s="79"/>
      <c r="V23" s="79"/>
    </row>
    <row r="28" spans="2:22" ht="15.75" x14ac:dyDescent="0.3">
      <c r="K28" s="43"/>
    </row>
  </sheetData>
  <mergeCells count="6">
    <mergeCell ref="B20:J20"/>
    <mergeCell ref="B1:K1"/>
    <mergeCell ref="B3:K3"/>
    <mergeCell ref="B13:K13"/>
    <mergeCell ref="B18:J18"/>
    <mergeCell ref="B19:J19"/>
  </mergeCells>
  <pageMargins left="0.70866141732283472" right="0.70866141732283472" top="0.74803149606299213" bottom="0.74803149606299213" header="0.31496062992125984" footer="0.31496062992125984"/>
  <pageSetup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4279E-923A-41D6-8193-14A0F652312F}">
  <sheetPr>
    <tabColor rgb="FF92D050"/>
  </sheetPr>
  <dimension ref="B1:L28"/>
  <sheetViews>
    <sheetView zoomScale="90" zoomScaleNormal="90" workbookViewId="0">
      <selection activeCell="G10" sqref="G10"/>
    </sheetView>
  </sheetViews>
  <sheetFormatPr baseColWidth="10" defaultColWidth="11.140625" defaultRowHeight="14.25" x14ac:dyDescent="0.3"/>
  <cols>
    <col min="1" max="1" width="3" style="1" customWidth="1"/>
    <col min="2" max="2" width="5.28515625" style="1" customWidth="1"/>
    <col min="3" max="3" width="65.140625" style="1" customWidth="1"/>
    <col min="4" max="4" width="8.7109375" style="1" customWidth="1"/>
    <col min="5" max="5" width="11.42578125" style="1" customWidth="1"/>
    <col min="6" max="6" width="15.28515625" style="1" customWidth="1"/>
    <col min="7" max="7" width="8.5703125" style="1" customWidth="1"/>
    <col min="8" max="8" width="12" style="1" customWidth="1"/>
    <col min="9" max="9" width="15.42578125" style="1" customWidth="1"/>
    <col min="10" max="10" width="17.5703125" style="1" customWidth="1"/>
    <col min="11" max="11" width="20.140625" style="1" customWidth="1"/>
    <col min="12" max="12" width="11.28515625" style="1" customWidth="1"/>
    <col min="13" max="16384" width="11.140625" style="1"/>
  </cols>
  <sheetData>
    <row r="1" spans="2:12" ht="27" customHeight="1" x14ac:dyDescent="0.2">
      <c r="B1" s="3" t="s">
        <v>0</v>
      </c>
      <c r="C1" s="3" t="s">
        <v>1</v>
      </c>
      <c r="D1" s="3" t="s">
        <v>2</v>
      </c>
      <c r="E1" s="3" t="s">
        <v>3</v>
      </c>
      <c r="F1" s="3" t="s">
        <v>12</v>
      </c>
      <c r="G1" s="3" t="s">
        <v>11</v>
      </c>
      <c r="H1" s="3" t="s">
        <v>14</v>
      </c>
      <c r="I1" s="3" t="s">
        <v>16</v>
      </c>
      <c r="J1" s="4" t="s">
        <v>13</v>
      </c>
      <c r="K1" s="4" t="s">
        <v>4</v>
      </c>
    </row>
    <row r="2" spans="2:12" ht="12.75" customHeight="1" x14ac:dyDescent="0.2">
      <c r="B2" s="83" t="s">
        <v>28</v>
      </c>
      <c r="C2" s="84"/>
      <c r="D2" s="84"/>
      <c r="E2" s="84"/>
      <c r="F2" s="84"/>
      <c r="G2" s="84"/>
      <c r="H2" s="84"/>
      <c r="I2" s="84"/>
      <c r="J2" s="84"/>
      <c r="K2" s="85"/>
    </row>
    <row r="3" spans="2:12" ht="72.75" customHeight="1" x14ac:dyDescent="0.2">
      <c r="B3" s="19">
        <v>1</v>
      </c>
      <c r="C3" s="20" t="s">
        <v>9</v>
      </c>
      <c r="D3" s="21" t="s">
        <v>5</v>
      </c>
      <c r="E3" s="21">
        <v>5</v>
      </c>
      <c r="F3" s="22">
        <v>287550</v>
      </c>
      <c r="G3" s="23">
        <v>0.19</v>
      </c>
      <c r="H3" s="22">
        <v>67450</v>
      </c>
      <c r="I3" s="22">
        <f>H3*E3</f>
        <v>337250</v>
      </c>
      <c r="J3" s="24">
        <v>355000</v>
      </c>
      <c r="K3" s="25">
        <f t="shared" ref="K3:K8" si="0">J3*E3</f>
        <v>1775000</v>
      </c>
    </row>
    <row r="4" spans="2:12" ht="24.75" customHeight="1" x14ac:dyDescent="0.2">
      <c r="B4" s="5" t="s">
        <v>10</v>
      </c>
      <c r="C4" s="11" t="s">
        <v>20</v>
      </c>
      <c r="D4" s="12" t="s">
        <v>7</v>
      </c>
      <c r="E4" s="12">
        <v>100</v>
      </c>
      <c r="F4" s="14">
        <v>5990</v>
      </c>
      <c r="G4" s="13">
        <v>0</v>
      </c>
      <c r="H4" s="9">
        <v>0</v>
      </c>
      <c r="I4" s="10">
        <f t="shared" ref="I4:I8" si="1">H4*E4</f>
        <v>0</v>
      </c>
      <c r="J4" s="14">
        <v>5990</v>
      </c>
      <c r="K4" s="14">
        <f>J4*E4</f>
        <v>599000</v>
      </c>
    </row>
    <row r="5" spans="2:12" ht="12.75" customHeight="1" x14ac:dyDescent="0.2">
      <c r="B5" s="5">
        <v>3</v>
      </c>
      <c r="C5" s="38" t="s">
        <v>18</v>
      </c>
      <c r="D5" s="6" t="s">
        <v>8</v>
      </c>
      <c r="E5" s="6">
        <v>1</v>
      </c>
      <c r="F5" s="7">
        <v>607500</v>
      </c>
      <c r="G5" s="8">
        <v>0.19</v>
      </c>
      <c r="H5" s="9">
        <v>142500</v>
      </c>
      <c r="I5" s="7">
        <f>H5*E5</f>
        <v>142500</v>
      </c>
      <c r="J5" s="7">
        <v>750000</v>
      </c>
      <c r="K5" s="15">
        <f t="shared" si="0"/>
        <v>750000</v>
      </c>
    </row>
    <row r="6" spans="2:12" ht="14.25" customHeight="1" x14ac:dyDescent="0.2">
      <c r="B6" s="5">
        <v>4</v>
      </c>
      <c r="C6" s="16" t="s">
        <v>21</v>
      </c>
      <c r="D6" s="12" t="s">
        <v>6</v>
      </c>
      <c r="E6" s="12">
        <v>60</v>
      </c>
      <c r="F6" s="17">
        <v>2430</v>
      </c>
      <c r="G6" s="13">
        <v>0.19</v>
      </c>
      <c r="H6" s="17">
        <v>570</v>
      </c>
      <c r="I6" s="17">
        <f>H6*E6</f>
        <v>34200</v>
      </c>
      <c r="J6" s="18">
        <v>3000</v>
      </c>
      <c r="K6" s="18">
        <f t="shared" si="0"/>
        <v>180000</v>
      </c>
    </row>
    <row r="7" spans="2:12" ht="26.25" customHeight="1" x14ac:dyDescent="0.2">
      <c r="B7" s="19">
        <v>5</v>
      </c>
      <c r="C7" s="20" t="s">
        <v>22</v>
      </c>
      <c r="D7" s="21" t="s">
        <v>6</v>
      </c>
      <c r="E7" s="21">
        <v>10</v>
      </c>
      <c r="F7" s="22">
        <v>6480</v>
      </c>
      <c r="G7" s="23">
        <v>0.19</v>
      </c>
      <c r="H7" s="22">
        <v>1520</v>
      </c>
      <c r="I7" s="22">
        <f>H7*E7</f>
        <v>15200</v>
      </c>
      <c r="J7" s="24">
        <v>8000</v>
      </c>
      <c r="K7" s="25">
        <f t="shared" si="0"/>
        <v>80000</v>
      </c>
    </row>
    <row r="8" spans="2:12" ht="15" customHeight="1" x14ac:dyDescent="0.2">
      <c r="B8" s="19">
        <v>6</v>
      </c>
      <c r="C8" s="20" t="s">
        <v>23</v>
      </c>
      <c r="D8" s="21" t="s">
        <v>7</v>
      </c>
      <c r="E8" s="21">
        <v>1</v>
      </c>
      <c r="F8" s="22">
        <v>72900</v>
      </c>
      <c r="G8" s="23">
        <v>0.19</v>
      </c>
      <c r="H8" s="22">
        <v>17100</v>
      </c>
      <c r="I8" s="22">
        <f t="shared" si="1"/>
        <v>17100</v>
      </c>
      <c r="J8" s="26">
        <v>90000</v>
      </c>
      <c r="K8" s="25">
        <f t="shared" si="0"/>
        <v>90000</v>
      </c>
    </row>
    <row r="9" spans="2:12" ht="27.75" customHeight="1" x14ac:dyDescent="0.2">
      <c r="B9" s="19">
        <v>7</v>
      </c>
      <c r="C9" s="39" t="s">
        <v>24</v>
      </c>
      <c r="D9" s="6" t="s">
        <v>7</v>
      </c>
      <c r="E9" s="6">
        <v>1</v>
      </c>
      <c r="F9" s="7">
        <v>538650</v>
      </c>
      <c r="G9" s="40">
        <v>0.19</v>
      </c>
      <c r="H9" s="7">
        <v>126350</v>
      </c>
      <c r="I9" s="7">
        <f>H9*E9</f>
        <v>126350</v>
      </c>
      <c r="J9" s="7">
        <v>665000</v>
      </c>
      <c r="K9" s="41">
        <f>J9*E9</f>
        <v>665000</v>
      </c>
      <c r="L9" s="43"/>
    </row>
    <row r="10" spans="2:12" ht="27.75" customHeight="1" x14ac:dyDescent="0.3">
      <c r="B10" s="19">
        <v>8</v>
      </c>
      <c r="C10" s="39" t="s">
        <v>33</v>
      </c>
      <c r="D10" s="6" t="s">
        <v>7</v>
      </c>
      <c r="E10" s="6">
        <v>1</v>
      </c>
      <c r="F10" s="7">
        <v>862650</v>
      </c>
      <c r="G10" s="40">
        <v>0.19</v>
      </c>
      <c r="H10" s="7">
        <v>202350</v>
      </c>
      <c r="I10" s="7">
        <f>H10*E10</f>
        <v>202350</v>
      </c>
      <c r="J10" s="7">
        <v>1065000</v>
      </c>
      <c r="K10" s="41">
        <f>J10*E10</f>
        <v>1065000</v>
      </c>
      <c r="L10" s="43"/>
    </row>
    <row r="11" spans="2:12" ht="37.5" customHeight="1" x14ac:dyDescent="0.3">
      <c r="B11" s="19">
        <v>9</v>
      </c>
      <c r="C11" s="39" t="s">
        <v>27</v>
      </c>
      <c r="D11" s="6" t="s">
        <v>7</v>
      </c>
      <c r="E11" s="6">
        <v>1</v>
      </c>
      <c r="F11" s="44">
        <v>1215000</v>
      </c>
      <c r="G11" s="45">
        <v>0.19</v>
      </c>
      <c r="H11" s="44">
        <v>285000</v>
      </c>
      <c r="I11" s="44">
        <f t="shared" ref="I11" si="2">H11*E11</f>
        <v>285000</v>
      </c>
      <c r="J11" s="46">
        <v>1500000</v>
      </c>
      <c r="K11" s="47">
        <f>J11*E11</f>
        <v>1500000</v>
      </c>
    </row>
    <row r="12" spans="2:12" ht="15" customHeight="1" x14ac:dyDescent="0.3">
      <c r="B12" s="86" t="s">
        <v>26</v>
      </c>
      <c r="C12" s="87"/>
      <c r="D12" s="87"/>
      <c r="E12" s="87"/>
      <c r="F12" s="87"/>
      <c r="G12" s="87"/>
      <c r="H12" s="87"/>
      <c r="I12" s="87"/>
      <c r="J12" s="87"/>
      <c r="K12" s="88"/>
    </row>
    <row r="13" spans="2:12" ht="72.75" customHeight="1" x14ac:dyDescent="0.3">
      <c r="B13" s="27">
        <v>10</v>
      </c>
      <c r="C13" s="28" t="s">
        <v>29</v>
      </c>
      <c r="D13" s="29" t="s">
        <v>25</v>
      </c>
      <c r="E13" s="30">
        <v>2</v>
      </c>
      <c r="F13" s="31">
        <v>2156220</v>
      </c>
      <c r="G13" s="42">
        <v>0.19</v>
      </c>
      <c r="H13" s="31">
        <v>505780</v>
      </c>
      <c r="I13" s="31">
        <f>H13*E13</f>
        <v>1011560</v>
      </c>
      <c r="J13" s="32">
        <v>2662000</v>
      </c>
      <c r="K13" s="33">
        <f>J13*E13</f>
        <v>5324000</v>
      </c>
    </row>
    <row r="14" spans="2:12" ht="72" customHeight="1" x14ac:dyDescent="0.3">
      <c r="B14" s="27">
        <v>11</v>
      </c>
      <c r="C14" s="28" t="s">
        <v>30</v>
      </c>
      <c r="D14" s="29" t="s">
        <v>25</v>
      </c>
      <c r="E14" s="30">
        <v>2</v>
      </c>
      <c r="F14" s="31">
        <v>2156220</v>
      </c>
      <c r="G14" s="42">
        <v>0.19</v>
      </c>
      <c r="H14" s="31">
        <v>505780</v>
      </c>
      <c r="I14" s="31">
        <f t="shared" ref="I14:I16" si="3">H14*E14</f>
        <v>1011560</v>
      </c>
      <c r="J14" s="32">
        <v>2662000</v>
      </c>
      <c r="K14" s="36">
        <f>J14*E14</f>
        <v>5324000</v>
      </c>
    </row>
    <row r="15" spans="2:12" ht="73.5" customHeight="1" x14ac:dyDescent="0.3">
      <c r="B15" s="27">
        <v>12</v>
      </c>
      <c r="C15" s="28" t="s">
        <v>31</v>
      </c>
      <c r="D15" s="29" t="s">
        <v>25</v>
      </c>
      <c r="E15" s="30">
        <v>2</v>
      </c>
      <c r="F15" s="31">
        <v>2156220</v>
      </c>
      <c r="G15" s="42">
        <v>0.19</v>
      </c>
      <c r="H15" s="31">
        <v>505780</v>
      </c>
      <c r="I15" s="31">
        <f t="shared" si="3"/>
        <v>1011560</v>
      </c>
      <c r="J15" s="32">
        <v>2662000</v>
      </c>
      <c r="K15" s="36">
        <f>J15*E15</f>
        <v>5324000</v>
      </c>
    </row>
    <row r="16" spans="2:12" ht="72.75" customHeight="1" x14ac:dyDescent="0.3">
      <c r="B16" s="27">
        <v>13</v>
      </c>
      <c r="C16" s="28" t="s">
        <v>32</v>
      </c>
      <c r="D16" s="29" t="s">
        <v>25</v>
      </c>
      <c r="E16" s="30">
        <v>2</v>
      </c>
      <c r="F16" s="31">
        <v>2156220</v>
      </c>
      <c r="G16" s="42">
        <v>0.19</v>
      </c>
      <c r="H16" s="31">
        <v>505780</v>
      </c>
      <c r="I16" s="31">
        <f t="shared" si="3"/>
        <v>1011560</v>
      </c>
      <c r="J16" s="32">
        <v>2662000</v>
      </c>
      <c r="K16" s="36">
        <f>J16*E16</f>
        <v>5324000</v>
      </c>
    </row>
    <row r="17" spans="2:11" ht="13.5" customHeight="1" x14ac:dyDescent="0.3">
      <c r="B17" s="89" t="s">
        <v>15</v>
      </c>
      <c r="C17" s="90"/>
      <c r="D17" s="90"/>
      <c r="E17" s="90"/>
      <c r="F17" s="90"/>
      <c r="G17" s="90"/>
      <c r="H17" s="90"/>
      <c r="I17" s="90"/>
      <c r="J17" s="91"/>
      <c r="K17" s="34">
        <f>K19-K18</f>
        <v>22793810</v>
      </c>
    </row>
    <row r="18" spans="2:11" ht="15" customHeight="1" x14ac:dyDescent="0.3">
      <c r="B18" s="92" t="s">
        <v>17</v>
      </c>
      <c r="C18" s="92"/>
      <c r="D18" s="92"/>
      <c r="E18" s="92"/>
      <c r="F18" s="92"/>
      <c r="G18" s="92"/>
      <c r="H18" s="92"/>
      <c r="I18" s="92"/>
      <c r="J18" s="92"/>
      <c r="K18" s="35">
        <f>I3+I5+I6+I7+I8+I9+I10+I11+I13+I14+I15+I16</f>
        <v>5206190</v>
      </c>
    </row>
    <row r="19" spans="2:11" ht="15.75" x14ac:dyDescent="0.3">
      <c r="B19" s="81" t="s">
        <v>4</v>
      </c>
      <c r="C19" s="81"/>
      <c r="D19" s="81"/>
      <c r="E19" s="81"/>
      <c r="F19" s="81"/>
      <c r="G19" s="81"/>
      <c r="H19" s="81"/>
      <c r="I19" s="81"/>
      <c r="J19" s="81"/>
      <c r="K19" s="37">
        <f>K3+K4+K5+K6+K7+K8+K9+K10+K11+K13+K14+K15+K16</f>
        <v>28000000</v>
      </c>
    </row>
    <row r="22" spans="2:11" ht="15.75" x14ac:dyDescent="0.3">
      <c r="J22" s="2"/>
      <c r="K22" s="2"/>
    </row>
    <row r="27" spans="2:11" ht="15.75" x14ac:dyDescent="0.3">
      <c r="K27" s="43"/>
    </row>
    <row r="28" spans="2:11" ht="15.75" x14ac:dyDescent="0.3"/>
  </sheetData>
  <mergeCells count="5">
    <mergeCell ref="B19:J19"/>
    <mergeCell ref="B2:K2"/>
    <mergeCell ref="B12:K12"/>
    <mergeCell ref="B17:J17"/>
    <mergeCell ref="B18:J18"/>
  </mergeCells>
  <pageMargins left="0.70866141732283472" right="0.70866141732283472" top="0.74803149606299213" bottom="0.74803149606299213" header="0.31496062992125984" footer="0.31496062992125984"/>
  <pageSetup scale="9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F8F10-9CB6-4910-B233-B27B164D4A91}">
  <sheetPr>
    <tabColor rgb="FFFFFF00"/>
  </sheetPr>
  <dimension ref="B1:L27"/>
  <sheetViews>
    <sheetView topLeftCell="A13" zoomScale="90" zoomScaleNormal="90" workbookViewId="0">
      <selection activeCell="C15" sqref="C15"/>
    </sheetView>
  </sheetViews>
  <sheetFormatPr baseColWidth="10" defaultColWidth="11.140625" defaultRowHeight="14.25" x14ac:dyDescent="0.3"/>
  <cols>
    <col min="1" max="1" width="3" style="1" customWidth="1"/>
    <col min="2" max="2" width="5.28515625" style="1" customWidth="1"/>
    <col min="3" max="3" width="65.140625" style="1" customWidth="1"/>
    <col min="4" max="4" width="8.7109375" style="1" customWidth="1"/>
    <col min="5" max="5" width="11.42578125" style="1" customWidth="1"/>
    <col min="6" max="6" width="15.28515625" style="1" customWidth="1"/>
    <col min="7" max="7" width="8.5703125" style="1" customWidth="1"/>
    <col min="8" max="8" width="12" style="1" customWidth="1"/>
    <col min="9" max="9" width="15.42578125" style="1" customWidth="1"/>
    <col min="10" max="10" width="17.5703125" style="1" customWidth="1"/>
    <col min="11" max="11" width="20.140625" style="1" customWidth="1"/>
    <col min="12" max="12" width="11.28515625" style="1" customWidth="1"/>
    <col min="13" max="16384" width="11.140625" style="1"/>
  </cols>
  <sheetData>
    <row r="1" spans="2:12" ht="27" customHeight="1" x14ac:dyDescent="0.3">
      <c r="B1" s="4" t="s">
        <v>0</v>
      </c>
      <c r="C1" s="4" t="s">
        <v>1</v>
      </c>
      <c r="D1" s="4" t="s">
        <v>2</v>
      </c>
      <c r="E1" s="4" t="s">
        <v>3</v>
      </c>
      <c r="F1" s="4" t="s">
        <v>12</v>
      </c>
      <c r="G1" s="4" t="s">
        <v>11</v>
      </c>
      <c r="H1" s="4" t="s">
        <v>14</v>
      </c>
      <c r="I1" s="4" t="s">
        <v>16</v>
      </c>
      <c r="J1" s="4" t="s">
        <v>13</v>
      </c>
      <c r="K1" s="4" t="s">
        <v>4</v>
      </c>
    </row>
    <row r="2" spans="2:12" ht="12.75" customHeight="1" x14ac:dyDescent="0.3">
      <c r="B2" s="101" t="s">
        <v>28</v>
      </c>
      <c r="C2" s="102"/>
      <c r="D2" s="102"/>
      <c r="E2" s="102"/>
      <c r="F2" s="102"/>
      <c r="G2" s="102"/>
      <c r="H2" s="102"/>
      <c r="I2" s="102"/>
      <c r="J2" s="102"/>
      <c r="K2" s="103"/>
    </row>
    <row r="3" spans="2:12" ht="72.75" customHeight="1" x14ac:dyDescent="0.3">
      <c r="B3" s="5">
        <v>1</v>
      </c>
      <c r="C3" s="39" t="s">
        <v>9</v>
      </c>
      <c r="D3" s="6" t="s">
        <v>5</v>
      </c>
      <c r="E3" s="6">
        <v>5</v>
      </c>
      <c r="F3" s="7">
        <v>299700</v>
      </c>
      <c r="G3" s="40">
        <v>0.19</v>
      </c>
      <c r="H3" s="7">
        <v>70300</v>
      </c>
      <c r="I3" s="7">
        <f>H3*E3</f>
        <v>351500</v>
      </c>
      <c r="J3" s="93">
        <v>370000</v>
      </c>
      <c r="K3" s="94">
        <f t="shared" ref="K3:K8" si="0">J3*E3</f>
        <v>1850000</v>
      </c>
    </row>
    <row r="4" spans="2:12" ht="24.75" customHeight="1" x14ac:dyDescent="0.3">
      <c r="B4" s="5" t="s">
        <v>10</v>
      </c>
      <c r="C4" s="11" t="s">
        <v>20</v>
      </c>
      <c r="D4" s="12" t="s">
        <v>7</v>
      </c>
      <c r="E4" s="12">
        <v>100</v>
      </c>
      <c r="F4" s="14">
        <v>6400</v>
      </c>
      <c r="G4" s="13">
        <v>0</v>
      </c>
      <c r="H4" s="9">
        <v>0</v>
      </c>
      <c r="I4" s="10">
        <f t="shared" ref="I4:I8" si="1">H4*E4</f>
        <v>0</v>
      </c>
      <c r="J4" s="14">
        <v>6400</v>
      </c>
      <c r="K4" s="14">
        <f>J4*E4</f>
        <v>640000</v>
      </c>
    </row>
    <row r="5" spans="2:12" ht="12.75" customHeight="1" x14ac:dyDescent="0.3">
      <c r="B5" s="5">
        <v>3</v>
      </c>
      <c r="C5" s="95" t="s">
        <v>18</v>
      </c>
      <c r="D5" s="6" t="s">
        <v>8</v>
      </c>
      <c r="E5" s="6">
        <v>1</v>
      </c>
      <c r="F5" s="7">
        <v>599400</v>
      </c>
      <c r="G5" s="8">
        <v>0.19</v>
      </c>
      <c r="H5" s="9">
        <v>140600</v>
      </c>
      <c r="I5" s="7">
        <f>H5*E5</f>
        <v>140600</v>
      </c>
      <c r="J5" s="7">
        <v>740000</v>
      </c>
      <c r="K5" s="15">
        <f t="shared" si="0"/>
        <v>740000</v>
      </c>
    </row>
    <row r="6" spans="2:12" ht="14.25" customHeight="1" x14ac:dyDescent="0.3">
      <c r="B6" s="5">
        <v>4</v>
      </c>
      <c r="C6" s="16" t="s">
        <v>21</v>
      </c>
      <c r="D6" s="12" t="s">
        <v>6</v>
      </c>
      <c r="E6" s="12">
        <v>60</v>
      </c>
      <c r="F6" s="17">
        <v>2349</v>
      </c>
      <c r="G6" s="13">
        <v>0.19</v>
      </c>
      <c r="H6" s="17">
        <v>551</v>
      </c>
      <c r="I6" s="17">
        <f>H6*E6</f>
        <v>33060</v>
      </c>
      <c r="J6" s="18">
        <v>2900</v>
      </c>
      <c r="K6" s="18">
        <f t="shared" si="0"/>
        <v>174000</v>
      </c>
    </row>
    <row r="7" spans="2:12" ht="26.25" customHeight="1" x14ac:dyDescent="0.3">
      <c r="B7" s="5">
        <v>5</v>
      </c>
      <c r="C7" s="39" t="s">
        <v>22</v>
      </c>
      <c r="D7" s="6" t="s">
        <v>6</v>
      </c>
      <c r="E7" s="6">
        <v>10</v>
      </c>
      <c r="F7" s="7">
        <v>6642</v>
      </c>
      <c r="G7" s="40">
        <v>0.19</v>
      </c>
      <c r="H7" s="7">
        <v>1558</v>
      </c>
      <c r="I7" s="7">
        <f>H7*E7</f>
        <v>15580</v>
      </c>
      <c r="J7" s="93">
        <v>8200</v>
      </c>
      <c r="K7" s="94">
        <f t="shared" si="0"/>
        <v>82000</v>
      </c>
    </row>
    <row r="8" spans="2:12" ht="15" customHeight="1" x14ac:dyDescent="0.3">
      <c r="B8" s="5">
        <v>6</v>
      </c>
      <c r="C8" s="39" t="s">
        <v>23</v>
      </c>
      <c r="D8" s="6" t="s">
        <v>7</v>
      </c>
      <c r="E8" s="6">
        <v>1</v>
      </c>
      <c r="F8" s="7">
        <v>81000</v>
      </c>
      <c r="G8" s="40">
        <v>0.19</v>
      </c>
      <c r="H8" s="7">
        <v>19000</v>
      </c>
      <c r="I8" s="7">
        <f t="shared" si="1"/>
        <v>19000</v>
      </c>
      <c r="J8" s="96">
        <v>100000</v>
      </c>
      <c r="K8" s="94">
        <f t="shared" si="0"/>
        <v>100000</v>
      </c>
    </row>
    <row r="9" spans="2:12" ht="27.75" customHeight="1" x14ac:dyDescent="0.3">
      <c r="B9" s="5">
        <v>7</v>
      </c>
      <c r="C9" s="39" t="s">
        <v>24</v>
      </c>
      <c r="D9" s="6" t="s">
        <v>7</v>
      </c>
      <c r="E9" s="6">
        <v>1</v>
      </c>
      <c r="F9" s="7">
        <v>558900</v>
      </c>
      <c r="G9" s="40">
        <v>0.19</v>
      </c>
      <c r="H9" s="7">
        <v>131100</v>
      </c>
      <c r="I9" s="7">
        <f>H9*E9</f>
        <v>131100</v>
      </c>
      <c r="J9" s="7">
        <v>690000</v>
      </c>
      <c r="K9" s="41">
        <f>J9*E9</f>
        <v>690000</v>
      </c>
      <c r="L9" s="43"/>
    </row>
    <row r="10" spans="2:12" ht="27.75" customHeight="1" x14ac:dyDescent="0.3">
      <c r="B10" s="5">
        <v>8</v>
      </c>
      <c r="C10" s="39" t="s">
        <v>33</v>
      </c>
      <c r="D10" s="6" t="s">
        <v>7</v>
      </c>
      <c r="E10" s="6">
        <v>1</v>
      </c>
      <c r="F10" s="7">
        <v>842400</v>
      </c>
      <c r="G10" s="40">
        <v>0.19</v>
      </c>
      <c r="H10" s="7">
        <v>197600</v>
      </c>
      <c r="I10" s="7">
        <f>H10*E10</f>
        <v>197600</v>
      </c>
      <c r="J10" s="7">
        <v>1040000</v>
      </c>
      <c r="K10" s="41">
        <f>J10*E10</f>
        <v>1040000</v>
      </c>
      <c r="L10" s="43"/>
    </row>
    <row r="11" spans="2:12" ht="37.5" customHeight="1" x14ac:dyDescent="0.3">
      <c r="B11" s="5">
        <v>9</v>
      </c>
      <c r="C11" s="39" t="s">
        <v>27</v>
      </c>
      <c r="D11" s="6" t="s">
        <v>7</v>
      </c>
      <c r="E11" s="6">
        <v>1</v>
      </c>
      <c r="F11" s="97">
        <v>1296000</v>
      </c>
      <c r="G11" s="98">
        <v>0.19</v>
      </c>
      <c r="H11" s="97">
        <v>304000</v>
      </c>
      <c r="I11" s="97">
        <f t="shared" ref="I11" si="2">H11*E11</f>
        <v>304000</v>
      </c>
      <c r="J11" s="99">
        <v>1600000</v>
      </c>
      <c r="K11" s="100">
        <f>J11*E11</f>
        <v>1600000</v>
      </c>
    </row>
    <row r="12" spans="2:12" ht="15" customHeight="1" x14ac:dyDescent="0.3">
      <c r="B12" s="104" t="s">
        <v>26</v>
      </c>
      <c r="C12" s="105"/>
      <c r="D12" s="105"/>
      <c r="E12" s="105"/>
      <c r="F12" s="105"/>
      <c r="G12" s="105"/>
      <c r="H12" s="105"/>
      <c r="I12" s="105"/>
      <c r="J12" s="105"/>
      <c r="K12" s="106"/>
    </row>
    <row r="13" spans="2:12" ht="72.75" customHeight="1" x14ac:dyDescent="0.3">
      <c r="B13" s="27">
        <v>10</v>
      </c>
      <c r="C13" s="28" t="s">
        <v>29</v>
      </c>
      <c r="D13" s="29" t="s">
        <v>25</v>
      </c>
      <c r="E13" s="30">
        <v>2</v>
      </c>
      <c r="F13" s="31">
        <v>2187000</v>
      </c>
      <c r="G13" s="42">
        <v>0.19</v>
      </c>
      <c r="H13" s="31">
        <v>513000</v>
      </c>
      <c r="I13" s="31">
        <f>H13*E13</f>
        <v>1026000</v>
      </c>
      <c r="J13" s="32">
        <v>2700000</v>
      </c>
      <c r="K13" s="33">
        <f>J13*E13</f>
        <v>5400000</v>
      </c>
    </row>
    <row r="14" spans="2:12" ht="72" customHeight="1" x14ac:dyDescent="0.3">
      <c r="B14" s="27">
        <v>11</v>
      </c>
      <c r="C14" s="28" t="s">
        <v>30</v>
      </c>
      <c r="D14" s="29" t="s">
        <v>25</v>
      </c>
      <c r="E14" s="30">
        <v>2</v>
      </c>
      <c r="F14" s="31">
        <v>2187000</v>
      </c>
      <c r="G14" s="42">
        <v>0.19</v>
      </c>
      <c r="H14" s="31">
        <v>513000</v>
      </c>
      <c r="I14" s="31">
        <f t="shared" ref="I14:I16" si="3">H14*E14</f>
        <v>1026000</v>
      </c>
      <c r="J14" s="32">
        <v>2700000</v>
      </c>
      <c r="K14" s="36">
        <f>J14*E14</f>
        <v>5400000</v>
      </c>
    </row>
    <row r="15" spans="2:12" ht="73.5" customHeight="1" x14ac:dyDescent="0.3">
      <c r="B15" s="27">
        <v>12</v>
      </c>
      <c r="C15" s="28" t="s">
        <v>31</v>
      </c>
      <c r="D15" s="29" t="s">
        <v>25</v>
      </c>
      <c r="E15" s="30">
        <v>2</v>
      </c>
      <c r="F15" s="31">
        <v>2187000</v>
      </c>
      <c r="G15" s="42">
        <v>0.19</v>
      </c>
      <c r="H15" s="31">
        <v>513000</v>
      </c>
      <c r="I15" s="31">
        <f t="shared" si="3"/>
        <v>1026000</v>
      </c>
      <c r="J15" s="32">
        <v>2700000</v>
      </c>
      <c r="K15" s="36">
        <f>J15*E15</f>
        <v>5400000</v>
      </c>
    </row>
    <row r="16" spans="2:12" ht="72.75" customHeight="1" x14ac:dyDescent="0.3">
      <c r="B16" s="27">
        <v>13</v>
      </c>
      <c r="C16" s="28" t="s">
        <v>32</v>
      </c>
      <c r="D16" s="29" t="s">
        <v>25</v>
      </c>
      <c r="E16" s="30">
        <v>2</v>
      </c>
      <c r="F16" s="31">
        <v>2187000</v>
      </c>
      <c r="G16" s="42">
        <v>0.19</v>
      </c>
      <c r="H16" s="31">
        <v>513000</v>
      </c>
      <c r="I16" s="31">
        <f t="shared" si="3"/>
        <v>1026000</v>
      </c>
      <c r="J16" s="32">
        <v>2700000</v>
      </c>
      <c r="K16" s="36">
        <f>J16*E16</f>
        <v>5400000</v>
      </c>
    </row>
    <row r="17" spans="2:11" ht="13.5" customHeight="1" x14ac:dyDescent="0.3">
      <c r="B17" s="89" t="s">
        <v>15</v>
      </c>
      <c r="C17" s="90"/>
      <c r="D17" s="90"/>
      <c r="E17" s="90"/>
      <c r="F17" s="90"/>
      <c r="G17" s="90"/>
      <c r="H17" s="90"/>
      <c r="I17" s="90"/>
      <c r="J17" s="91"/>
      <c r="K17" s="34">
        <f>K19-K18</f>
        <v>23219560</v>
      </c>
    </row>
    <row r="18" spans="2:11" ht="15" customHeight="1" x14ac:dyDescent="0.3">
      <c r="B18" s="92" t="s">
        <v>17</v>
      </c>
      <c r="C18" s="92"/>
      <c r="D18" s="92"/>
      <c r="E18" s="92"/>
      <c r="F18" s="92"/>
      <c r="G18" s="92"/>
      <c r="H18" s="92"/>
      <c r="I18" s="92"/>
      <c r="J18" s="92"/>
      <c r="K18" s="35">
        <f>I3+I5+I6+I7+I8+I9+I10+I11+I13+I14+I15+I16</f>
        <v>5296440</v>
      </c>
    </row>
    <row r="19" spans="2:11" ht="15.75" x14ac:dyDescent="0.3">
      <c r="B19" s="107" t="s">
        <v>4</v>
      </c>
      <c r="C19" s="107"/>
      <c r="D19" s="107"/>
      <c r="E19" s="107"/>
      <c r="F19" s="107"/>
      <c r="G19" s="107"/>
      <c r="H19" s="107"/>
      <c r="I19" s="107"/>
      <c r="J19" s="107"/>
      <c r="K19" s="108">
        <f>K3+K4+K5+K6+K7+K8+K9+K10+K11+K13+K14+K15+K16</f>
        <v>28516000</v>
      </c>
    </row>
    <row r="22" spans="2:11" ht="15.75" x14ac:dyDescent="0.3">
      <c r="J22" s="2"/>
      <c r="K22" s="2"/>
    </row>
    <row r="27" spans="2:11" ht="15.75" x14ac:dyDescent="0.3">
      <c r="K27" s="43"/>
    </row>
  </sheetData>
  <mergeCells count="5">
    <mergeCell ref="B19:J19"/>
    <mergeCell ref="B2:K2"/>
    <mergeCell ref="B12:K12"/>
    <mergeCell ref="B17:J17"/>
    <mergeCell ref="B18:J18"/>
  </mergeCells>
  <pageMargins left="0.70866141732283472" right="0.70866141732283472" top="0.74803149606299213" bottom="0.74803149606299213" header="0.31496062992125984" footer="0.31496062992125984"/>
  <pageSetup scale="90"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FA46B-E16E-411C-8DAA-EDE3AF93E2E3}">
  <sheetPr>
    <tabColor rgb="FF00B0F0"/>
  </sheetPr>
  <dimension ref="B1:L28"/>
  <sheetViews>
    <sheetView tabSelected="1" zoomScale="90" zoomScaleNormal="90" workbookViewId="0">
      <selection activeCell="C5" sqref="C5"/>
    </sheetView>
  </sheetViews>
  <sheetFormatPr baseColWidth="10" defaultColWidth="11.140625" defaultRowHeight="14.25" x14ac:dyDescent="0.3"/>
  <cols>
    <col min="1" max="1" width="3" style="1" customWidth="1"/>
    <col min="2" max="2" width="5.28515625" style="1" customWidth="1"/>
    <col min="3" max="3" width="65.140625" style="1" customWidth="1"/>
    <col min="4" max="4" width="8.7109375" style="1" customWidth="1"/>
    <col min="5" max="5" width="11.42578125" style="1" customWidth="1"/>
    <col min="6" max="6" width="15.28515625" style="1" customWidth="1"/>
    <col min="7" max="7" width="8.5703125" style="1" customWidth="1"/>
    <col min="8" max="8" width="12" style="1" customWidth="1"/>
    <col min="9" max="9" width="15.42578125" style="1" customWidth="1"/>
    <col min="10" max="10" width="17.5703125" style="1" customWidth="1"/>
    <col min="11" max="11" width="20.140625" style="1" customWidth="1"/>
    <col min="12" max="12" width="11.28515625" style="1" customWidth="1"/>
    <col min="13" max="16384" width="11.140625" style="1"/>
  </cols>
  <sheetData>
    <row r="1" spans="2:12" ht="27" customHeight="1" x14ac:dyDescent="0.3">
      <c r="B1" s="3" t="s">
        <v>0</v>
      </c>
      <c r="C1" s="3" t="s">
        <v>1</v>
      </c>
      <c r="D1" s="3" t="s">
        <v>2</v>
      </c>
      <c r="E1" s="3" t="s">
        <v>3</v>
      </c>
      <c r="F1" s="3" t="s">
        <v>12</v>
      </c>
      <c r="G1" s="3" t="s">
        <v>11</v>
      </c>
      <c r="H1" s="3" t="s">
        <v>14</v>
      </c>
      <c r="I1" s="3" t="s">
        <v>16</v>
      </c>
      <c r="J1" s="4" t="s">
        <v>13</v>
      </c>
      <c r="K1" s="4" t="s">
        <v>4</v>
      </c>
    </row>
    <row r="2" spans="2:12" ht="12.75" customHeight="1" x14ac:dyDescent="0.3">
      <c r="B2" s="113" t="s">
        <v>28</v>
      </c>
      <c r="C2" s="114"/>
      <c r="D2" s="114"/>
      <c r="E2" s="114"/>
      <c r="F2" s="114"/>
      <c r="G2" s="114"/>
      <c r="H2" s="114"/>
      <c r="I2" s="114"/>
      <c r="J2" s="114"/>
      <c r="K2" s="115"/>
    </row>
    <row r="3" spans="2:12" ht="72.75" customHeight="1" x14ac:dyDescent="0.3">
      <c r="B3" s="19">
        <v>1</v>
      </c>
      <c r="C3" s="20" t="s">
        <v>9</v>
      </c>
      <c r="D3" s="21" t="s">
        <v>5</v>
      </c>
      <c r="E3" s="21">
        <v>5</v>
      </c>
      <c r="F3" s="22">
        <v>291600</v>
      </c>
      <c r="G3" s="23">
        <v>0.19</v>
      </c>
      <c r="H3" s="22">
        <v>68400</v>
      </c>
      <c r="I3" s="22">
        <f>H3*E3</f>
        <v>342000</v>
      </c>
      <c r="J3" s="24">
        <v>360000</v>
      </c>
      <c r="K3" s="25">
        <f t="shared" ref="K3:K8" si="0">J3*E3</f>
        <v>1800000</v>
      </c>
    </row>
    <row r="4" spans="2:12" ht="24.75" customHeight="1" x14ac:dyDescent="0.3">
      <c r="B4" s="5" t="s">
        <v>10</v>
      </c>
      <c r="C4" s="11" t="s">
        <v>20</v>
      </c>
      <c r="D4" s="12" t="s">
        <v>7</v>
      </c>
      <c r="E4" s="12">
        <v>100</v>
      </c>
      <c r="F4" s="14">
        <v>6100</v>
      </c>
      <c r="G4" s="13">
        <v>0</v>
      </c>
      <c r="H4" s="9">
        <v>0</v>
      </c>
      <c r="I4" s="10">
        <f t="shared" ref="I4:I8" si="1">H4*E4</f>
        <v>0</v>
      </c>
      <c r="J4" s="14">
        <v>6100</v>
      </c>
      <c r="K4" s="14">
        <f>J4*E4</f>
        <v>610000</v>
      </c>
    </row>
    <row r="5" spans="2:12" ht="12.75" customHeight="1" x14ac:dyDescent="0.3">
      <c r="B5" s="5">
        <v>3</v>
      </c>
      <c r="C5" s="38" t="s">
        <v>18</v>
      </c>
      <c r="D5" s="6" t="s">
        <v>8</v>
      </c>
      <c r="E5" s="6">
        <v>1</v>
      </c>
      <c r="F5" s="7">
        <v>631800</v>
      </c>
      <c r="G5" s="8">
        <v>0.19</v>
      </c>
      <c r="H5" s="9">
        <v>148200</v>
      </c>
      <c r="I5" s="7">
        <f>H5*E5</f>
        <v>148200</v>
      </c>
      <c r="J5" s="7">
        <v>780000</v>
      </c>
      <c r="K5" s="15">
        <f t="shared" si="0"/>
        <v>780000</v>
      </c>
    </row>
    <row r="6" spans="2:12" ht="14.25" customHeight="1" x14ac:dyDescent="0.3">
      <c r="B6" s="5">
        <v>4</v>
      </c>
      <c r="C6" s="16" t="s">
        <v>21</v>
      </c>
      <c r="D6" s="12" t="s">
        <v>6</v>
      </c>
      <c r="E6" s="12">
        <v>60</v>
      </c>
      <c r="F6" s="17">
        <v>2551.5</v>
      </c>
      <c r="G6" s="13">
        <v>0.19</v>
      </c>
      <c r="H6" s="17">
        <v>598.5</v>
      </c>
      <c r="I6" s="17">
        <f>H6*E6</f>
        <v>35910</v>
      </c>
      <c r="J6" s="18">
        <v>3150</v>
      </c>
      <c r="K6" s="18">
        <f t="shared" si="0"/>
        <v>189000</v>
      </c>
    </row>
    <row r="7" spans="2:12" ht="26.25" customHeight="1" x14ac:dyDescent="0.3">
      <c r="B7" s="19">
        <v>5</v>
      </c>
      <c r="C7" s="20" t="s">
        <v>22</v>
      </c>
      <c r="D7" s="21" t="s">
        <v>6</v>
      </c>
      <c r="E7" s="21">
        <v>10</v>
      </c>
      <c r="F7" s="22">
        <v>6763.5</v>
      </c>
      <c r="G7" s="23">
        <v>0.19</v>
      </c>
      <c r="H7" s="22">
        <v>1586.5</v>
      </c>
      <c r="I7" s="22">
        <f>H7*E7</f>
        <v>15865</v>
      </c>
      <c r="J7" s="24">
        <v>8350</v>
      </c>
      <c r="K7" s="25">
        <f t="shared" si="0"/>
        <v>83500</v>
      </c>
    </row>
    <row r="8" spans="2:12" ht="15" customHeight="1" x14ac:dyDescent="0.3">
      <c r="B8" s="19">
        <v>6</v>
      </c>
      <c r="C8" s="20" t="s">
        <v>23</v>
      </c>
      <c r="D8" s="21" t="s">
        <v>7</v>
      </c>
      <c r="E8" s="21">
        <v>1</v>
      </c>
      <c r="F8" s="22">
        <v>79380</v>
      </c>
      <c r="G8" s="23">
        <v>0.19</v>
      </c>
      <c r="H8" s="22">
        <v>18320</v>
      </c>
      <c r="I8" s="22">
        <f t="shared" si="1"/>
        <v>18320</v>
      </c>
      <c r="J8" s="26">
        <v>98000</v>
      </c>
      <c r="K8" s="25">
        <f t="shared" si="0"/>
        <v>98000</v>
      </c>
    </row>
    <row r="9" spans="2:12" ht="27.75" customHeight="1" x14ac:dyDescent="0.3">
      <c r="B9" s="19">
        <v>7</v>
      </c>
      <c r="C9" s="39" t="s">
        <v>24</v>
      </c>
      <c r="D9" s="6" t="s">
        <v>7</v>
      </c>
      <c r="E9" s="6">
        <v>1</v>
      </c>
      <c r="F9" s="7">
        <v>567000</v>
      </c>
      <c r="G9" s="40">
        <v>0.19</v>
      </c>
      <c r="H9" s="7">
        <v>133000</v>
      </c>
      <c r="I9" s="7">
        <f>H9*E9</f>
        <v>133000</v>
      </c>
      <c r="J9" s="7">
        <v>700000</v>
      </c>
      <c r="K9" s="41">
        <f>J9*E9</f>
        <v>700000</v>
      </c>
      <c r="L9" s="43"/>
    </row>
    <row r="10" spans="2:12" ht="27.75" customHeight="1" x14ac:dyDescent="0.3">
      <c r="B10" s="19">
        <v>8</v>
      </c>
      <c r="C10" s="39" t="s">
        <v>33</v>
      </c>
      <c r="D10" s="6" t="s">
        <v>7</v>
      </c>
      <c r="E10" s="6">
        <v>1</v>
      </c>
      <c r="F10" s="7">
        <v>972000</v>
      </c>
      <c r="G10" s="40">
        <v>0.19</v>
      </c>
      <c r="H10" s="7">
        <v>228000</v>
      </c>
      <c r="I10" s="7">
        <f>H10*E10</f>
        <v>228000</v>
      </c>
      <c r="J10" s="7">
        <v>1200000</v>
      </c>
      <c r="K10" s="41">
        <f>J10*E10</f>
        <v>1200000</v>
      </c>
      <c r="L10" s="43"/>
    </row>
    <row r="11" spans="2:12" ht="37.5" customHeight="1" x14ac:dyDescent="0.3">
      <c r="B11" s="19">
        <v>9</v>
      </c>
      <c r="C11" s="39" t="s">
        <v>27</v>
      </c>
      <c r="D11" s="6" t="s">
        <v>7</v>
      </c>
      <c r="E11" s="6">
        <v>1</v>
      </c>
      <c r="F11" s="44">
        <v>1263600</v>
      </c>
      <c r="G11" s="45">
        <v>0.19</v>
      </c>
      <c r="H11" s="44">
        <v>296400</v>
      </c>
      <c r="I11" s="44">
        <f t="shared" ref="I11" si="2">H11*E11</f>
        <v>296400</v>
      </c>
      <c r="J11" s="46">
        <v>1560000</v>
      </c>
      <c r="K11" s="47">
        <f>J11*E11</f>
        <v>1560000</v>
      </c>
    </row>
    <row r="12" spans="2:12" ht="15" customHeight="1" x14ac:dyDescent="0.3">
      <c r="B12" s="110" t="s">
        <v>26</v>
      </c>
      <c r="C12" s="111"/>
      <c r="D12" s="111"/>
      <c r="E12" s="111"/>
      <c r="F12" s="111"/>
      <c r="G12" s="111"/>
      <c r="H12" s="111"/>
      <c r="I12" s="111"/>
      <c r="J12" s="111"/>
      <c r="K12" s="112"/>
    </row>
    <row r="13" spans="2:12" ht="72.75" customHeight="1" x14ac:dyDescent="0.3">
      <c r="B13" s="27">
        <v>10</v>
      </c>
      <c r="C13" s="28" t="s">
        <v>29</v>
      </c>
      <c r="D13" s="29" t="s">
        <v>25</v>
      </c>
      <c r="E13" s="30">
        <v>2</v>
      </c>
      <c r="F13" s="31">
        <v>2174850</v>
      </c>
      <c r="G13" s="42">
        <v>0.19</v>
      </c>
      <c r="H13" s="31">
        <v>510150</v>
      </c>
      <c r="I13" s="31">
        <f>H13*E13</f>
        <v>1020300</v>
      </c>
      <c r="J13" s="32">
        <v>2685000</v>
      </c>
      <c r="K13" s="33">
        <f>J13*E13</f>
        <v>5370000</v>
      </c>
    </row>
    <row r="14" spans="2:12" ht="72" customHeight="1" x14ac:dyDescent="0.3">
      <c r="B14" s="27">
        <v>11</v>
      </c>
      <c r="C14" s="28" t="s">
        <v>30</v>
      </c>
      <c r="D14" s="29" t="s">
        <v>25</v>
      </c>
      <c r="E14" s="30">
        <v>2</v>
      </c>
      <c r="F14" s="31">
        <v>2174850</v>
      </c>
      <c r="G14" s="42">
        <v>0.19</v>
      </c>
      <c r="H14" s="31">
        <v>510150</v>
      </c>
      <c r="I14" s="31">
        <f t="shared" ref="I14:I16" si="3">H14*E14</f>
        <v>1020300</v>
      </c>
      <c r="J14" s="32">
        <v>2685000</v>
      </c>
      <c r="K14" s="36">
        <f>J14*E14</f>
        <v>5370000</v>
      </c>
    </row>
    <row r="15" spans="2:12" ht="73.5" customHeight="1" x14ac:dyDescent="0.3">
      <c r="B15" s="27">
        <v>12</v>
      </c>
      <c r="C15" s="28" t="s">
        <v>31</v>
      </c>
      <c r="D15" s="29" t="s">
        <v>25</v>
      </c>
      <c r="E15" s="30">
        <v>2</v>
      </c>
      <c r="F15" s="31">
        <v>2174850</v>
      </c>
      <c r="G15" s="42">
        <v>0.19</v>
      </c>
      <c r="H15" s="31">
        <v>510150</v>
      </c>
      <c r="I15" s="31">
        <f t="shared" si="3"/>
        <v>1020300</v>
      </c>
      <c r="J15" s="32">
        <v>2685000</v>
      </c>
      <c r="K15" s="36">
        <f>J15*E15</f>
        <v>5370000</v>
      </c>
    </row>
    <row r="16" spans="2:12" ht="72.75" customHeight="1" x14ac:dyDescent="0.3">
      <c r="B16" s="27">
        <v>13</v>
      </c>
      <c r="C16" s="28" t="s">
        <v>32</v>
      </c>
      <c r="D16" s="29" t="s">
        <v>25</v>
      </c>
      <c r="E16" s="30">
        <v>2</v>
      </c>
      <c r="F16" s="31">
        <v>2174850</v>
      </c>
      <c r="G16" s="42">
        <v>0.19</v>
      </c>
      <c r="H16" s="31">
        <v>510150</v>
      </c>
      <c r="I16" s="31">
        <f t="shared" si="3"/>
        <v>1020300</v>
      </c>
      <c r="J16" s="32">
        <v>2685000</v>
      </c>
      <c r="K16" s="36">
        <f>J16*E16</f>
        <v>5370000</v>
      </c>
    </row>
    <row r="17" spans="2:11" ht="13.5" customHeight="1" x14ac:dyDescent="0.3">
      <c r="B17" s="89" t="s">
        <v>15</v>
      </c>
      <c r="C17" s="90"/>
      <c r="D17" s="90"/>
      <c r="E17" s="90"/>
      <c r="F17" s="90"/>
      <c r="G17" s="90"/>
      <c r="H17" s="90"/>
      <c r="I17" s="90"/>
      <c r="J17" s="91"/>
      <c r="K17" s="34">
        <f>K19-K18</f>
        <v>23201605</v>
      </c>
    </row>
    <row r="18" spans="2:11" ht="15" customHeight="1" x14ac:dyDescent="0.3">
      <c r="B18" s="92" t="s">
        <v>17</v>
      </c>
      <c r="C18" s="92"/>
      <c r="D18" s="92"/>
      <c r="E18" s="92"/>
      <c r="F18" s="92"/>
      <c r="G18" s="92"/>
      <c r="H18" s="92"/>
      <c r="I18" s="92"/>
      <c r="J18" s="92"/>
      <c r="K18" s="35">
        <f>I3+I5+I6+I7+I8+I9+I10+I11+I13+I14+I15+I16</f>
        <v>5298895</v>
      </c>
    </row>
    <row r="19" spans="2:11" ht="15.75" x14ac:dyDescent="0.3">
      <c r="B19" s="109" t="s">
        <v>4</v>
      </c>
      <c r="C19" s="109"/>
      <c r="D19" s="109"/>
      <c r="E19" s="109"/>
      <c r="F19" s="109"/>
      <c r="G19" s="109"/>
      <c r="H19" s="109"/>
      <c r="I19" s="109"/>
      <c r="J19" s="109"/>
      <c r="K19" s="37">
        <f>K3+K4+K5+K6+K7+K8+K9+K10+K11+K13+K14+K15+K16</f>
        <v>28500500</v>
      </c>
    </row>
    <row r="22" spans="2:11" ht="15.75" x14ac:dyDescent="0.3">
      <c r="J22" s="2"/>
      <c r="K22" s="2"/>
    </row>
    <row r="27" spans="2:11" ht="15.75" x14ac:dyDescent="0.3">
      <c r="K27" s="43"/>
    </row>
    <row r="28" spans="2:11" ht="15.75" x14ac:dyDescent="0.3"/>
  </sheetData>
  <mergeCells count="5">
    <mergeCell ref="B19:J19"/>
    <mergeCell ref="B2:K2"/>
    <mergeCell ref="B12:K12"/>
    <mergeCell ref="B17:J17"/>
    <mergeCell ref="B18:J18"/>
  </mergeCells>
  <pageMargins left="0.70866141732283472" right="0.70866141732283472" top="0.74803149606299213" bottom="0.74803149606299213" header="0.31496062992125984" footer="0.31496062992125984"/>
  <pageSetup scale="9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Estudio de mercado</vt:lpstr>
      <vt:lpstr>Cotizacion WyL</vt:lpstr>
      <vt:lpstr>Cotizacion JABENE)</vt:lpstr>
      <vt:lpstr>Cotizacion CONCAPROC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Salud Publica Rondón</cp:lastModifiedBy>
  <cp:lastPrinted>2022-03-30T15:22:11Z</cp:lastPrinted>
  <dcterms:created xsi:type="dcterms:W3CDTF">2021-11-23T15:35:42Z</dcterms:created>
  <dcterms:modified xsi:type="dcterms:W3CDTF">2022-06-26T18:53:34Z</dcterms:modified>
</cp:coreProperties>
</file>