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defaultThemeVersion="124226"/>
  <xr:revisionPtr revIDLastSave="0" documentId="13_ncr:1_{F84EA0C6-4F6C-4F32-B208-EE3EF77C92AE}" xr6:coauthVersionLast="47" xr6:coauthVersionMax="47" xr10:uidLastSave="{00000000-0000-0000-0000-000000000000}"/>
  <bookViews>
    <workbookView xWindow="-120" yWindow="-120" windowWidth="20730" windowHeight="11040" tabRatio="605" xr2:uid="{00000000-000D-0000-FFFF-FFFF00000000}"/>
  </bookViews>
  <sheets>
    <sheet name="P1" sheetId="13" r:id="rId1"/>
  </sheets>
  <definedNames>
    <definedName name="_xlnm.Print_Area" localSheetId="0">'P1'!$A$2:$G$37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3" l="1"/>
  <c r="G22" i="13"/>
  <c r="G14" i="13" l="1"/>
  <c r="G10" i="13"/>
  <c r="G11" i="13" l="1"/>
  <c r="G12" i="13" s="1"/>
  <c r="G15" i="13"/>
  <c r="G17" i="13" l="1"/>
  <c r="G18" i="13" s="1"/>
  <c r="G20" i="13" l="1"/>
  <c r="G23" i="13" l="1"/>
  <c r="G24" i="13" s="1"/>
  <c r="G25" i="13" l="1"/>
  <c r="G27" i="13"/>
  <c r="G26" i="13"/>
  <c r="G28" i="13" l="1"/>
  <c r="G29" i="13" s="1"/>
</calcChain>
</file>

<file path=xl/sharedStrings.xml><?xml version="1.0" encoding="utf-8"?>
<sst xmlns="http://schemas.openxmlformats.org/spreadsheetml/2006/main" count="45" uniqueCount="37">
  <si>
    <t>ITEM</t>
  </si>
  <si>
    <t>UND.</t>
  </si>
  <si>
    <t>CANT.</t>
  </si>
  <si>
    <t>VR. UNIT.</t>
  </si>
  <si>
    <t>VR. TOTAL</t>
  </si>
  <si>
    <t>UTILIDAD(5%)</t>
  </si>
  <si>
    <t>DESCRIPCIÓN</t>
  </si>
  <si>
    <t>IMPREVISTOS (2%)</t>
  </si>
  <si>
    <t>MUNICIPIO DE HATO COROZAL</t>
  </si>
  <si>
    <t>Secretario de Planeación y Politica Sectorial</t>
  </si>
  <si>
    <t>TOTAL COSTOS DIRECTOS</t>
  </si>
  <si>
    <t>SUBTOTAL</t>
  </si>
  <si>
    <t>VALOR TOTAL DEL PROYECTO</t>
  </si>
  <si>
    <t>M</t>
  </si>
  <si>
    <t>ADMINISTRACION (25%)</t>
  </si>
  <si>
    <t>AIU 32%</t>
  </si>
  <si>
    <t xml:space="preserve">PRESUPUESTO GENERAL                               </t>
  </si>
  <si>
    <t>MUNICIPIO DE HATO COROZAL- DEPARTAMENTO DE CASANARE                                                         SECRETARIA DE PLANEACIÓN Y POLITICA SECTORIAL                                                                                      "ALTO Y SOSTENIBLE"</t>
  </si>
  <si>
    <t>M3</t>
  </si>
  <si>
    <t>ESTRUCTURAS EN CONCRETO</t>
  </si>
  <si>
    <t>RELACIÓN DE ITEMS CANTIDADES Y PRECIOS</t>
  </si>
  <si>
    <t>ANGIE PAOLA DELGADO MEDINA</t>
  </si>
  <si>
    <t>ANA FERNANDA SOTO DAZA</t>
  </si>
  <si>
    <t>INSTALACIONES HIDRÁULICAS</t>
  </si>
  <si>
    <t>Manguera en polietileno de 3". Suministro e instalación.</t>
  </si>
  <si>
    <t>Manguera en polietileno de 2". Suministro e instalación.</t>
  </si>
  <si>
    <t>TANQUE ELEVADO</t>
  </si>
  <si>
    <t xml:space="preserve">CARPINTERÍA METÁLICA </t>
  </si>
  <si>
    <t>Estructura metálica para 2 tanques elevados de 5000 L. Suministro e instalación.</t>
  </si>
  <si>
    <t>Zapata en concreto para cimentación de resistencia 3000 Psi</t>
  </si>
  <si>
    <t>Columna en concreto de resistencia 3000 Psi</t>
  </si>
  <si>
    <t>Viga de amarre para cimentación en concreto de 3000 Psi</t>
  </si>
  <si>
    <t>Tanque plástico de 5000 lt, con conexión y distribución PVC de 2" y 3". Suministro e instal.</t>
  </si>
  <si>
    <t>Profesional de Apoyo Contratado</t>
  </si>
  <si>
    <t>Elaboró:______________________________________</t>
  </si>
  <si>
    <t>Revisó:__________________________________</t>
  </si>
  <si>
    <t>OBJETO: MONTAJE DE ESTRUCTURA METÁLICA PARA TANQUE ELEVADO DE ALMACENAMIENTO REQUERIDO PARA LA PROVISIÓN DE AGUA PARA CONSUMO HUMANO EN LA VEREDA LAS TAPIAS DEL MUNICIPIO DE HATO COROZAL CASANARE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</si>
</sst>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 * #,##0.00_ ;_ * \-#,##0.00_ ;_ * &quot;-&quot;??_ ;_ @_ 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[$$-240A]\ * #,##0.00_-;\-[$$-240A]\ * #,##0.00_-;_-[$$-240A]\ * &quot;-&quot;??_-;_-@_-"/>
    <numFmt numFmtId="170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entury Gothic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b/>
      <sz val="10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pple Chancery"/>
    </font>
    <font>
      <sz val="10"/>
      <name val="Tahoma"/>
      <family val="2"/>
    </font>
    <font>
      <u/>
      <sz val="6.6"/>
      <color theme="10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theme="0" tint="-0.34998626667073579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>
      <alignment wrapText="1"/>
    </xf>
    <xf numFmtId="0" fontId="1" fillId="0" borderId="0"/>
    <xf numFmtId="0" fontId="1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3" xfId="16" applyFont="1" applyBorder="1" applyAlignment="1">
      <alignment horizontal="center" vertical="center" wrapText="1"/>
    </xf>
    <xf numFmtId="0" fontId="8" fillId="0" borderId="24" xfId="16" applyFont="1" applyBorder="1" applyAlignment="1">
      <alignment horizontal="center" vertical="center" wrapText="1"/>
    </xf>
    <xf numFmtId="168" fontId="8" fillId="0" borderId="24" xfId="17" applyNumberFormat="1" applyFont="1" applyBorder="1" applyAlignment="1">
      <alignment horizontal="center" vertical="center" wrapText="1"/>
    </xf>
    <xf numFmtId="168" fontId="8" fillId="0" borderId="25" xfId="17" applyNumberFormat="1" applyFont="1" applyBorder="1" applyAlignment="1">
      <alignment horizontal="center" vertical="center" wrapText="1"/>
    </xf>
    <xf numFmtId="169" fontId="6" fillId="0" borderId="25" xfId="0" applyNumberFormat="1" applyFont="1" applyBorder="1" applyAlignment="1">
      <alignment horizontal="center" vertical="center" wrapText="1"/>
    </xf>
    <xf numFmtId="169" fontId="6" fillId="0" borderId="11" xfId="0" applyNumberFormat="1" applyFont="1" applyBorder="1" applyAlignment="1">
      <alignment horizontal="center" vertical="center" wrapText="1"/>
    </xf>
    <xf numFmtId="169" fontId="6" fillId="0" borderId="31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69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9" fontId="10" fillId="4" borderId="14" xfId="0" applyNumberFormat="1" applyFont="1" applyFill="1" applyBorder="1" applyAlignment="1">
      <alignment horizontal="center" vertical="center" wrapText="1"/>
    </xf>
    <xf numFmtId="0" fontId="13" fillId="0" borderId="33" xfId="16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33" xfId="16" applyFont="1" applyBorder="1" applyAlignment="1">
      <alignment horizontal="center" vertical="center" wrapText="1"/>
    </xf>
    <xf numFmtId="168" fontId="8" fillId="0" borderId="0" xfId="17" applyNumberFormat="1" applyFont="1" applyBorder="1" applyAlignment="1">
      <alignment horizontal="center" vertical="center" wrapText="1"/>
    </xf>
    <xf numFmtId="168" fontId="13" fillId="0" borderId="34" xfId="17" applyNumberFormat="1" applyFont="1" applyBorder="1" applyAlignment="1">
      <alignment horizontal="center" vertical="center" wrapText="1"/>
    </xf>
    <xf numFmtId="43" fontId="6" fillId="0" borderId="11" xfId="0" applyNumberFormat="1" applyFont="1" applyBorder="1" applyAlignment="1">
      <alignment horizontal="center" vertical="center" wrapText="1"/>
    </xf>
    <xf numFmtId="168" fontId="13" fillId="0" borderId="0" xfId="17" applyNumberFormat="1" applyFont="1" applyBorder="1" applyAlignment="1">
      <alignment horizontal="left" vertical="top" wrapText="1"/>
    </xf>
    <xf numFmtId="168" fontId="13" fillId="0" borderId="34" xfId="17" applyNumberFormat="1" applyFont="1" applyFill="1" applyBorder="1" applyAlignment="1">
      <alignment horizontal="left" vertical="center" wrapText="1"/>
    </xf>
    <xf numFmtId="0" fontId="13" fillId="3" borderId="32" xfId="16" applyFont="1" applyFill="1" applyBorder="1" applyAlignment="1">
      <alignment horizontal="center" vertical="center" wrapText="1"/>
    </xf>
    <xf numFmtId="0" fontId="13" fillId="0" borderId="33" xfId="16" applyFont="1" applyBorder="1" applyAlignment="1">
      <alignment horizontal="left" wrapText="1"/>
    </xf>
    <xf numFmtId="168" fontId="13" fillId="0" borderId="9" xfId="17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9" fillId="0" borderId="5" xfId="0" applyNumberFormat="1" applyFont="1" applyBorder="1" applyAlignment="1">
      <alignment vertical="center" wrapText="1"/>
    </xf>
    <xf numFmtId="169" fontId="6" fillId="0" borderId="0" xfId="0" applyNumberFormat="1" applyFont="1" applyAlignment="1">
      <alignment horizontal="center" vertical="center" wrapText="1"/>
    </xf>
    <xf numFmtId="17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5" xfId="15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0" borderId="17" xfId="15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0" fontId="3" fillId="0" borderId="4" xfId="15" applyFont="1" applyBorder="1" applyAlignment="1">
      <alignment horizontal="center" vertical="center" wrapText="1"/>
    </xf>
    <xf numFmtId="0" fontId="3" fillId="0" borderId="6" xfId="15" applyFont="1" applyBorder="1" applyAlignment="1">
      <alignment horizontal="center" vertical="center" wrapText="1"/>
    </xf>
    <xf numFmtId="0" fontId="5" fillId="0" borderId="3" xfId="16" applyFont="1" applyBorder="1" applyAlignment="1">
      <alignment horizontal="center" vertical="center"/>
    </xf>
    <xf numFmtId="0" fontId="5" fillId="0" borderId="5" xfId="16" applyFont="1" applyBorder="1" applyAlignment="1">
      <alignment horizontal="center" vertical="center"/>
    </xf>
    <xf numFmtId="0" fontId="5" fillId="0" borderId="8" xfId="16" applyFont="1" applyBorder="1" applyAlignment="1">
      <alignment horizontal="center" vertical="center"/>
    </xf>
    <xf numFmtId="0" fontId="12" fillId="0" borderId="1" xfId="15" applyFont="1" applyBorder="1" applyAlignment="1">
      <alignment horizontal="center" vertical="center" wrapText="1"/>
    </xf>
    <xf numFmtId="0" fontId="12" fillId="0" borderId="2" xfId="15" applyFont="1" applyBorder="1" applyAlignment="1">
      <alignment horizontal="center" vertical="center" wrapText="1"/>
    </xf>
    <xf numFmtId="0" fontId="12" fillId="0" borderId="3" xfId="15" applyFont="1" applyBorder="1" applyAlignment="1">
      <alignment horizontal="center" vertical="center" wrapText="1"/>
    </xf>
    <xf numFmtId="0" fontId="12" fillId="0" borderId="4" xfId="15" applyFont="1" applyBorder="1" applyAlignment="1">
      <alignment horizontal="center" vertical="center" wrapText="1"/>
    </xf>
    <xf numFmtId="0" fontId="12" fillId="0" borderId="0" xfId="15" applyFont="1" applyAlignment="1">
      <alignment horizontal="center" vertical="center" wrapText="1"/>
    </xf>
    <xf numFmtId="0" fontId="12" fillId="0" borderId="5" xfId="15" applyFont="1" applyBorder="1" applyAlignment="1">
      <alignment horizontal="center" vertical="center" wrapText="1"/>
    </xf>
    <xf numFmtId="0" fontId="12" fillId="0" borderId="6" xfId="15" applyFont="1" applyBorder="1" applyAlignment="1">
      <alignment horizontal="center" vertical="center" wrapText="1"/>
    </xf>
    <xf numFmtId="0" fontId="12" fillId="0" borderId="7" xfId="15" applyFont="1" applyBorder="1" applyAlignment="1">
      <alignment horizontal="center" vertical="center" wrapText="1"/>
    </xf>
    <xf numFmtId="0" fontId="12" fillId="0" borderId="8" xfId="15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5" fillId="2" borderId="15" xfId="16" applyFont="1" applyFill="1" applyBorder="1" applyAlignment="1">
      <alignment horizontal="center" vertical="center" wrapText="1"/>
    </xf>
    <xf numFmtId="0" fontId="15" fillId="2" borderId="16" xfId="16" applyFont="1" applyFill="1" applyBorder="1" applyAlignment="1">
      <alignment horizontal="center" vertical="center" wrapText="1"/>
    </xf>
    <xf numFmtId="0" fontId="15" fillId="2" borderId="17" xfId="16" applyFont="1" applyFill="1" applyBorder="1" applyAlignment="1">
      <alignment horizontal="center" vertical="center" wrapText="1"/>
    </xf>
    <xf numFmtId="0" fontId="7" fillId="0" borderId="15" xfId="16" applyFont="1" applyBorder="1" applyAlignment="1">
      <alignment horizontal="center" vertical="center" wrapText="1"/>
    </xf>
    <xf numFmtId="0" fontId="7" fillId="0" borderId="16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22">
    <cellStyle name="Hipervínculo 2" xfId="18" xr:uid="{00000000-0005-0000-0000-000000000000}"/>
    <cellStyle name="Millares 2 9" xfId="10" xr:uid="{00000000-0005-0000-0000-000001000000}"/>
    <cellStyle name="Millares_PRESUPUESTO OFICIAL EXCEL 2 2" xfId="17" xr:uid="{00000000-0005-0000-0000-000002000000}"/>
    <cellStyle name="Moneda [0] 3" xfId="20" xr:uid="{00000000-0005-0000-0000-000004000000}"/>
    <cellStyle name="Moneda 12" xfId="7" xr:uid="{00000000-0005-0000-0000-000005000000}"/>
    <cellStyle name="Moneda 2" xfId="11" xr:uid="{00000000-0005-0000-0000-000006000000}"/>
    <cellStyle name="Moneda 3" xfId="4" xr:uid="{00000000-0005-0000-0000-000007000000}"/>
    <cellStyle name="Normal" xfId="0" builtinId="0"/>
    <cellStyle name="Normal 10 2" xfId="8" xr:uid="{00000000-0005-0000-0000-000009000000}"/>
    <cellStyle name="Normal 11 2" xfId="12" xr:uid="{00000000-0005-0000-0000-00000A000000}"/>
    <cellStyle name="Normal 2" xfId="9" xr:uid="{00000000-0005-0000-0000-00000B000000}"/>
    <cellStyle name="Normal 2 10" xfId="15" xr:uid="{00000000-0005-0000-0000-00000C000000}"/>
    <cellStyle name="Normal 2 2" xfId="2" xr:uid="{00000000-0005-0000-0000-00000D000000}"/>
    <cellStyle name="Normal 2 6" xfId="16" xr:uid="{00000000-0005-0000-0000-00000E000000}"/>
    <cellStyle name="Normal 3" xfId="5" xr:uid="{00000000-0005-0000-0000-00000F000000}"/>
    <cellStyle name="Normal 3 2 2 2" xfId="19" xr:uid="{00000000-0005-0000-0000-000010000000}"/>
    <cellStyle name="Normal 3 25" xfId="6" xr:uid="{00000000-0005-0000-0000-000011000000}"/>
    <cellStyle name="Normal 4" xfId="13" xr:uid="{00000000-0005-0000-0000-000012000000}"/>
    <cellStyle name="Normal 5" xfId="14" xr:uid="{00000000-0005-0000-0000-000013000000}"/>
    <cellStyle name="Normal 6" xfId="1" xr:uid="{00000000-0005-0000-0000-000014000000}"/>
    <cellStyle name="Porcentaje 2" xfId="3" xr:uid="{00000000-0005-0000-0000-000015000000}"/>
    <cellStyle name="Porcentaje 3" xfId="21" xr:uid="{00000000-0005-0000-0000-000016000000}"/>
  </cellStyles>
  <dxfs count="0"/>
  <tableStyles count="0" defaultTableStyle="TableStyleMedium2" defaultPivotStyle="PivotStyleMedium9"/>
  <colors>
    <mruColors>
      <color rgb="FF00FFFF"/>
      <color rgb="FF66FF33"/>
      <color rgb="FF0000FF"/>
      <color rgb="FF675DE9"/>
      <color rgb="FF7A007A"/>
      <color rgb="FF820082"/>
      <color rgb="FFE3ADF9"/>
      <color rgb="FFFF5050"/>
      <color rgb="FF9A009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194352</xdr:colOff>
      <xdr:row>1</xdr:row>
      <xdr:rowOff>72913</xdr:rowOff>
    </xdr:from>
    <xdr:to>
      <xdr:col>6</xdr:col>
      <xdr:colOff>1258911</xdr:colOff>
      <xdr:row>3</xdr:row>
      <xdr:rowOff>736882</xdr:rowOff>
    </xdr:to>
    <xdr:pic>
      <xdr:nvPicPr>
        <xdr:cNvPr id="2" name="Imagen 1" descr="WhatsApp Image 2020-01-07 at 2.34.52 PM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517" y="261616"/>
          <a:ext cx="1064559" cy="10234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90884</xdr:colOff>
      <xdr:row>1</xdr:row>
      <xdr:rowOff>108857</xdr:rowOff>
    </xdr:from>
    <xdr:to>
      <xdr:col>1</xdr:col>
      <xdr:colOff>923943</xdr:colOff>
      <xdr:row>3</xdr:row>
      <xdr:rowOff>701666</xdr:rowOff>
    </xdr:to>
    <xdr:pic>
      <xdr:nvPicPr>
        <xdr:cNvPr id="3" name="Imagen 2" descr="escudodehatocorozal_1_6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10" t="7162" r="7806" b="6366"/>
        <a:stretch>
          <a:fillRect/>
        </a:stretch>
      </xdr:blipFill>
      <xdr:spPr bwMode="auto">
        <a:xfrm>
          <a:off x="270601" y="297560"/>
          <a:ext cx="833059" cy="9522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tabSelected="1" view="pageBreakPreview" topLeftCell="B1" zoomScaleNormal="90" zoomScaleSheetLayoutView="100" workbookViewId="0">
      <selection activeCell="J8" sqref="J8"/>
    </sheetView>
  </sheetViews>
  <sheetFormatPr baseColWidth="10" defaultColWidth="11.42578125" defaultRowHeight="14.25"/>
  <cols>
    <col min="1" max="1" width="2.7109375" style="1" customWidth="1"/>
    <col min="2" max="2" width="15.42578125" style="1" customWidth="1"/>
    <col min="3" max="3" width="59" style="1" customWidth="1"/>
    <col min="4" max="4" width="11.42578125" style="6"/>
    <col min="5" max="5" width="12.28515625" style="6" customWidth="1"/>
    <col min="6" max="6" width="21.42578125" style="6" customWidth="1"/>
    <col min="7" max="7" width="21.5703125" style="6" customWidth="1"/>
    <col min="8" max="8" width="2.5703125" style="1" customWidth="1"/>
    <col min="9" max="9" width="4" style="1" customWidth="1"/>
    <col min="10" max="10" width="17.7109375" style="1" bestFit="1" customWidth="1"/>
    <col min="11" max="11" width="26" style="1" customWidth="1"/>
    <col min="12" max="16384" width="11.42578125" style="1"/>
  </cols>
  <sheetData>
    <row r="1" spans="2:10" ht="15" thickBot="1"/>
    <row r="2" spans="2:10">
      <c r="B2" s="67"/>
      <c r="C2" s="73" t="s">
        <v>17</v>
      </c>
      <c r="D2" s="74"/>
      <c r="E2" s="74"/>
      <c r="F2" s="75"/>
      <c r="G2" s="70"/>
    </row>
    <row r="3" spans="2:10">
      <c r="B3" s="68"/>
      <c r="C3" s="76"/>
      <c r="D3" s="77"/>
      <c r="E3" s="77"/>
      <c r="F3" s="78"/>
      <c r="G3" s="71"/>
    </row>
    <row r="4" spans="2:10" ht="63" customHeight="1" thickBot="1">
      <c r="B4" s="69"/>
      <c r="C4" s="79"/>
      <c r="D4" s="80"/>
      <c r="E4" s="80"/>
      <c r="F4" s="81"/>
      <c r="G4" s="72"/>
    </row>
    <row r="5" spans="2:10" ht="16.5" thickBot="1">
      <c r="B5" s="56" t="s">
        <v>16</v>
      </c>
      <c r="C5" s="57"/>
      <c r="D5" s="57"/>
      <c r="E5" s="57"/>
      <c r="F5" s="57"/>
      <c r="G5" s="58"/>
    </row>
    <row r="6" spans="2:10" ht="48" customHeight="1" thickBot="1">
      <c r="B6" s="90" t="s">
        <v>36</v>
      </c>
      <c r="C6" s="91"/>
      <c r="D6" s="91"/>
      <c r="E6" s="91"/>
      <c r="F6" s="91"/>
      <c r="G6" s="92"/>
    </row>
    <row r="7" spans="2:10" ht="16.5" thickBot="1">
      <c r="B7" s="93" t="s">
        <v>20</v>
      </c>
      <c r="C7" s="94"/>
      <c r="D7" s="94"/>
      <c r="E7" s="94"/>
      <c r="F7" s="94"/>
      <c r="G7" s="95"/>
    </row>
    <row r="8" spans="2:10" s="2" customFormat="1">
      <c r="B8" s="7" t="s">
        <v>0</v>
      </c>
      <c r="C8" s="8" t="s">
        <v>6</v>
      </c>
      <c r="D8" s="8" t="s">
        <v>1</v>
      </c>
      <c r="E8" s="8" t="s">
        <v>2</v>
      </c>
      <c r="F8" s="9" t="s">
        <v>3</v>
      </c>
      <c r="G8" s="10" t="s">
        <v>4</v>
      </c>
    </row>
    <row r="9" spans="2:10" s="2" customFormat="1" ht="15">
      <c r="B9" s="15">
        <v>100</v>
      </c>
      <c r="C9" s="19" t="s">
        <v>23</v>
      </c>
      <c r="D9" s="18"/>
      <c r="E9" s="18"/>
      <c r="F9" s="18"/>
      <c r="G9" s="21"/>
    </row>
    <row r="10" spans="2:10" s="2" customFormat="1">
      <c r="B10" s="39">
        <v>101</v>
      </c>
      <c r="C10" s="40" t="s">
        <v>24</v>
      </c>
      <c r="D10" s="33" t="s">
        <v>13</v>
      </c>
      <c r="E10" s="5">
        <v>1700</v>
      </c>
      <c r="F10" s="35">
        <v>11463</v>
      </c>
      <c r="G10" s="36">
        <f>ROUND(SUM(F10*E10),0)</f>
        <v>19487100</v>
      </c>
    </row>
    <row r="11" spans="2:10" s="2" customFormat="1">
      <c r="B11" s="14">
        <v>102</v>
      </c>
      <c r="C11" s="40" t="s">
        <v>25</v>
      </c>
      <c r="D11" s="4" t="s">
        <v>13</v>
      </c>
      <c r="E11" s="5">
        <v>2000</v>
      </c>
      <c r="F11" s="38">
        <v>8888</v>
      </c>
      <c r="G11" s="36">
        <f>ROUND(SUM(F11*E11),0)</f>
        <v>17776000</v>
      </c>
    </row>
    <row r="12" spans="2:10" s="2" customFormat="1">
      <c r="B12" s="85" t="s">
        <v>11</v>
      </c>
      <c r="C12" s="86"/>
      <c r="D12" s="86"/>
      <c r="E12" s="86"/>
      <c r="F12" s="86"/>
      <c r="G12" s="12">
        <f>SUM(G10:G11)</f>
        <v>37263100</v>
      </c>
    </row>
    <row r="13" spans="2:10" s="2" customFormat="1" ht="15">
      <c r="B13" s="15">
        <v>200</v>
      </c>
      <c r="C13" s="19" t="s">
        <v>26</v>
      </c>
      <c r="D13" s="18"/>
      <c r="E13" s="18"/>
      <c r="F13" s="18"/>
      <c r="G13" s="21"/>
    </row>
    <row r="14" spans="2:10" s="2" customFormat="1" ht="25.5">
      <c r="B14" s="39">
        <v>202</v>
      </c>
      <c r="C14" s="31" t="s">
        <v>32</v>
      </c>
      <c r="D14" s="33" t="s">
        <v>1</v>
      </c>
      <c r="E14" s="5">
        <v>2</v>
      </c>
      <c r="F14" s="35">
        <v>6332750</v>
      </c>
      <c r="G14" s="36">
        <f>ROUND(SUM(F14*E14),0)</f>
        <v>12665500</v>
      </c>
      <c r="J14" s="34"/>
    </row>
    <row r="15" spans="2:10" s="32" customFormat="1">
      <c r="B15" s="85" t="s">
        <v>11</v>
      </c>
      <c r="C15" s="86"/>
      <c r="D15" s="86"/>
      <c r="E15" s="86"/>
      <c r="F15" s="86"/>
      <c r="G15" s="12">
        <f>SUM(G14:G14)</f>
        <v>12665500</v>
      </c>
    </row>
    <row r="16" spans="2:10" s="32" customFormat="1" ht="15">
      <c r="B16" s="15">
        <v>300</v>
      </c>
      <c r="C16" s="16" t="s">
        <v>27</v>
      </c>
      <c r="D16" s="17"/>
      <c r="E16" s="17"/>
      <c r="F16" s="17"/>
      <c r="G16" s="21"/>
    </row>
    <row r="17" spans="2:11" s="32" customFormat="1" ht="25.5">
      <c r="B17" s="39">
        <v>301</v>
      </c>
      <c r="C17" s="31" t="s">
        <v>28</v>
      </c>
      <c r="D17" s="33" t="s">
        <v>1</v>
      </c>
      <c r="E17" s="5">
        <v>1</v>
      </c>
      <c r="F17" s="35">
        <v>24378273</v>
      </c>
      <c r="G17" s="36">
        <f>ROUND(SUM(F17*E17),0)</f>
        <v>24378273</v>
      </c>
    </row>
    <row r="18" spans="2:11" s="32" customFormat="1">
      <c r="B18" s="85" t="s">
        <v>11</v>
      </c>
      <c r="C18" s="86"/>
      <c r="D18" s="86"/>
      <c r="E18" s="86"/>
      <c r="F18" s="86"/>
      <c r="G18" s="12">
        <f>SUM(G17:G17)</f>
        <v>24378273</v>
      </c>
    </row>
    <row r="19" spans="2:11" s="2" customFormat="1" ht="15">
      <c r="B19" s="15">
        <v>400</v>
      </c>
      <c r="C19" s="16" t="s">
        <v>19</v>
      </c>
      <c r="D19" s="17"/>
      <c r="E19" s="17"/>
      <c r="F19" s="17"/>
      <c r="G19" s="21"/>
    </row>
    <row r="20" spans="2:11" s="2" customFormat="1">
      <c r="B20" s="14">
        <v>401</v>
      </c>
      <c r="C20" s="3" t="s">
        <v>29</v>
      </c>
      <c r="D20" s="20" t="s">
        <v>18</v>
      </c>
      <c r="E20" s="5">
        <v>0.56161304003683443</v>
      </c>
      <c r="F20" s="41">
        <v>697190</v>
      </c>
      <c r="G20" s="36">
        <f t="shared" ref="G20:G22" si="0">ROUND(SUM(F20*E20),0)</f>
        <v>391551</v>
      </c>
      <c r="K20" s="37"/>
    </row>
    <row r="21" spans="2:11" s="2" customFormat="1">
      <c r="B21" s="14">
        <v>402</v>
      </c>
      <c r="C21" s="3" t="s">
        <v>30</v>
      </c>
      <c r="D21" s="20" t="s">
        <v>18</v>
      </c>
      <c r="E21" s="5">
        <v>0.7</v>
      </c>
      <c r="F21" s="41">
        <v>824661</v>
      </c>
      <c r="G21" s="36">
        <f>ROUND(SUM(F21*E21),0)</f>
        <v>577263</v>
      </c>
      <c r="K21" s="37"/>
    </row>
    <row r="22" spans="2:11" s="2" customFormat="1">
      <c r="B22" s="14">
        <v>403</v>
      </c>
      <c r="C22" s="3" t="s">
        <v>31</v>
      </c>
      <c r="D22" s="20" t="s">
        <v>18</v>
      </c>
      <c r="E22" s="4">
        <v>0.72</v>
      </c>
      <c r="F22" s="41">
        <v>669289</v>
      </c>
      <c r="G22" s="36">
        <f t="shared" si="0"/>
        <v>481888</v>
      </c>
      <c r="K22" s="37"/>
    </row>
    <row r="23" spans="2:11" s="2" customFormat="1">
      <c r="B23" s="85" t="s">
        <v>11</v>
      </c>
      <c r="C23" s="86"/>
      <c r="D23" s="86"/>
      <c r="E23" s="86"/>
      <c r="F23" s="86"/>
      <c r="G23" s="12">
        <f>G20+G21+G22</f>
        <v>1450702</v>
      </c>
    </row>
    <row r="24" spans="2:11" s="2" customFormat="1" ht="15.75" thickBot="1">
      <c r="B24" s="87" t="s">
        <v>10</v>
      </c>
      <c r="C24" s="88"/>
      <c r="D24" s="88"/>
      <c r="E24" s="88"/>
      <c r="F24" s="89"/>
      <c r="G24" s="43">
        <f>SUM(G12+G15+G18+G23)</f>
        <v>75757575</v>
      </c>
      <c r="J24" s="45"/>
    </row>
    <row r="25" spans="2:11" s="2" customFormat="1">
      <c r="B25" s="61" t="s">
        <v>8</v>
      </c>
      <c r="C25" s="62"/>
      <c r="D25" s="82" t="s">
        <v>14</v>
      </c>
      <c r="E25" s="83"/>
      <c r="F25" s="84"/>
      <c r="G25" s="11">
        <f>ROUND((G24*25%),0)</f>
        <v>18939394</v>
      </c>
      <c r="J25" s="46"/>
    </row>
    <row r="26" spans="2:11" s="2" customFormat="1">
      <c r="B26" s="63"/>
      <c r="C26" s="64"/>
      <c r="D26" s="96" t="s">
        <v>7</v>
      </c>
      <c r="E26" s="97"/>
      <c r="F26" s="98"/>
      <c r="G26" s="12">
        <f>ROUND((G24*2%),0)</f>
        <v>1515152</v>
      </c>
    </row>
    <row r="27" spans="2:11" s="2" customFormat="1" ht="15" thickBot="1">
      <c r="B27" s="65"/>
      <c r="C27" s="66"/>
      <c r="D27" s="99" t="s">
        <v>5</v>
      </c>
      <c r="E27" s="100"/>
      <c r="F27" s="101"/>
      <c r="G27" s="13">
        <f>ROUND((G24*5%),0)</f>
        <v>3787879</v>
      </c>
    </row>
    <row r="28" spans="2:11" s="2" customFormat="1">
      <c r="B28" s="82" t="s">
        <v>15</v>
      </c>
      <c r="C28" s="83"/>
      <c r="D28" s="83"/>
      <c r="E28" s="83"/>
      <c r="F28" s="84"/>
      <c r="G28" s="11">
        <f>G25+G26+G27</f>
        <v>24242425</v>
      </c>
    </row>
    <row r="29" spans="2:11" s="2" customFormat="1" ht="15.75" thickBot="1">
      <c r="B29" s="59" t="s">
        <v>12</v>
      </c>
      <c r="C29" s="60"/>
      <c r="D29" s="60"/>
      <c r="E29" s="60"/>
      <c r="F29" s="60"/>
      <c r="G29" s="30">
        <f>G24+G28</f>
        <v>100000000</v>
      </c>
    </row>
    <row r="30" spans="2:11" s="2" customFormat="1">
      <c r="B30" s="23"/>
      <c r="C30" s="24"/>
      <c r="D30" s="24"/>
      <c r="E30" s="24"/>
      <c r="F30" s="24"/>
      <c r="G30" s="44"/>
    </row>
    <row r="31" spans="2:11" s="2" customFormat="1">
      <c r="B31" s="25"/>
      <c r="C31" s="47"/>
      <c r="D31" s="47"/>
      <c r="E31" s="47"/>
      <c r="F31" s="47"/>
      <c r="G31" s="42"/>
    </row>
    <row r="32" spans="2:11">
      <c r="B32" s="25"/>
      <c r="C32" s="47"/>
      <c r="D32" s="47"/>
      <c r="E32" s="47"/>
      <c r="F32" s="47"/>
      <c r="G32" s="26"/>
    </row>
    <row r="33" spans="2:7">
      <c r="B33" s="25"/>
      <c r="C33" s="48" t="s">
        <v>34</v>
      </c>
      <c r="D33" s="47"/>
      <c r="E33" s="49" t="s">
        <v>35</v>
      </c>
      <c r="F33" s="50"/>
      <c r="G33" s="26"/>
    </row>
    <row r="34" spans="2:7">
      <c r="B34" s="25"/>
      <c r="C34" s="51" t="s">
        <v>21</v>
      </c>
      <c r="D34" s="47"/>
      <c r="E34" s="53" t="s">
        <v>22</v>
      </c>
      <c r="F34" s="53"/>
      <c r="G34" s="54"/>
    </row>
    <row r="35" spans="2:7">
      <c r="B35" s="25"/>
      <c r="C35" s="52" t="s">
        <v>33</v>
      </c>
      <c r="D35" s="47"/>
      <c r="E35" s="55" t="s">
        <v>9</v>
      </c>
      <c r="F35" s="53"/>
      <c r="G35" s="54"/>
    </row>
    <row r="36" spans="2:7">
      <c r="B36" s="25"/>
      <c r="C36" s="47"/>
      <c r="D36" s="47"/>
      <c r="E36" s="47"/>
      <c r="F36" s="47"/>
      <c r="G36" s="26"/>
    </row>
    <row r="37" spans="2:7" ht="15" thickBot="1">
      <c r="B37" s="27"/>
      <c r="C37" s="28"/>
      <c r="D37" s="28"/>
      <c r="E37" s="28"/>
      <c r="F37" s="28"/>
      <c r="G37" s="29"/>
    </row>
    <row r="44" spans="2:7">
      <c r="D44" s="1"/>
      <c r="E44" s="1"/>
      <c r="F44" s="22"/>
    </row>
  </sheetData>
  <mergeCells count="19">
    <mergeCell ref="B2:B4"/>
    <mergeCell ref="G2:G4"/>
    <mergeCell ref="C2:F4"/>
    <mergeCell ref="B28:F28"/>
    <mergeCell ref="B23:F23"/>
    <mergeCell ref="B24:F24"/>
    <mergeCell ref="B6:G6"/>
    <mergeCell ref="B7:G7"/>
    <mergeCell ref="B18:F18"/>
    <mergeCell ref="B15:F15"/>
    <mergeCell ref="D25:F25"/>
    <mergeCell ref="D26:F26"/>
    <mergeCell ref="D27:F27"/>
    <mergeCell ref="B12:F12"/>
    <mergeCell ref="E34:G34"/>
    <mergeCell ref="E35:G35"/>
    <mergeCell ref="B5:G5"/>
    <mergeCell ref="B29:F29"/>
    <mergeCell ref="B25:C27"/>
  </mergeCells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</vt:lpstr>
      <vt:lpstr>'P1'!Área_de_impresión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2022-11-09T20:46:15Z</dcterms:modified>
</cp:coreProperties>
</file>