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20" yWindow="-120" windowWidth="20640" windowHeight="11040"/>
  </bookViews>
  <sheets>
    <sheet name="VACACIONES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" i="1" l="1"/>
  <c r="N2" i="1"/>
  <c r="S3" i="1"/>
  <c r="Q3" i="1"/>
  <c r="L3" i="1"/>
  <c r="K3" i="1" l="1"/>
  <c r="H5" i="1"/>
  <c r="H12" i="1" s="1"/>
  <c r="O2" i="1"/>
  <c r="N3" i="1" l="1"/>
  <c r="M3" i="1"/>
  <c r="R3" i="1"/>
  <c r="H7" i="1"/>
  <c r="K2" i="1"/>
  <c r="L2" i="1" s="1"/>
  <c r="S2" i="1" l="1"/>
  <c r="Q2" i="1"/>
  <c r="V3" i="1"/>
  <c r="P3" i="1"/>
  <c r="M2" i="1"/>
  <c r="M5" i="1" s="1"/>
  <c r="M7" i="1" l="1"/>
  <c r="M12" i="1"/>
  <c r="P2" i="1"/>
  <c r="L5" i="1"/>
  <c r="R2" i="1"/>
  <c r="V2" i="1" l="1"/>
  <c r="L7" i="1"/>
  <c r="L9" i="1" s="1"/>
  <c r="L12" i="1"/>
  <c r="L15" i="1" s="1"/>
</calcChain>
</file>

<file path=xl/sharedStrings.xml><?xml version="1.0" encoding="utf-8"?>
<sst xmlns="http://schemas.openxmlformats.org/spreadsheetml/2006/main" count="31" uniqueCount="31">
  <si>
    <t>CC</t>
  </si>
  <si>
    <t>NOMBRE DEL EMPLEADO</t>
  </si>
  <si>
    <t>N° DIAS</t>
  </si>
  <si>
    <t>SALARIO BASICO</t>
  </si>
  <si>
    <t>BONIFICACION POR RECREACION</t>
  </si>
  <si>
    <t>PRIMA DE VACACIONES</t>
  </si>
  <si>
    <t>INDEMNIZACION VACACIONES</t>
  </si>
  <si>
    <t>TOTAL LIQUIDACION</t>
  </si>
  <si>
    <t>VACACIONES</t>
  </si>
  <si>
    <t xml:space="preserve">VALOR BASE </t>
  </si>
  <si>
    <t>AUXILIO TRANSPORTE</t>
  </si>
  <si>
    <t>SUBSIDIO ALIMENTACION</t>
  </si>
  <si>
    <t>SALUD</t>
  </si>
  <si>
    <t xml:space="preserve">PENSION </t>
  </si>
  <si>
    <t>NETO A PAGAR</t>
  </si>
  <si>
    <t>FSP</t>
  </si>
  <si>
    <t xml:space="preserve">DESCUENTOS LIBRANZAS </t>
  </si>
  <si>
    <t>RETENCION FUENTE</t>
  </si>
  <si>
    <t>INDEMNIZADAS</t>
  </si>
  <si>
    <t xml:space="preserve">FECHA INICIO </t>
  </si>
  <si>
    <t xml:space="preserve">FECHA FIN </t>
  </si>
  <si>
    <t>FECHA INICIO DISFRUTE</t>
  </si>
  <si>
    <t>FECHA FIN DISFRUTE</t>
  </si>
  <si>
    <t>2020-01-02</t>
  </si>
  <si>
    <t>2022-01-01</t>
  </si>
  <si>
    <t>2022-08-16</t>
  </si>
  <si>
    <t>2022-09-26</t>
  </si>
  <si>
    <t>2021-08-01</t>
  </si>
  <si>
    <t>2022-07-31</t>
  </si>
  <si>
    <t>EJEMPLO VACACIONES</t>
  </si>
  <si>
    <t>EJEMPLO INDEMNIZADAS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</si>
</sst>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6" x14ac:knownFonts="1">
    <font>
      <sz val="11"/>
      <color rgb="FF000000"/>
      <name val="Calibri"/>
    </font>
    <font>
      <b/>
      <sz val="11"/>
      <color rgb="FF202020"/>
      <name val="Calibri"/>
      <family val="2"/>
    </font>
    <font>
      <b/>
      <sz val="11"/>
      <color rgb="FF202020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8B8B8"/>
        <bgColor rgb="FF000000"/>
      </patternFill>
    </fill>
  </fills>
  <borders count="2">
    <border>
      <left/>
      <right/>
      <top/>
      <bottom/>
      <diagonal/>
    </border>
    <border>
      <left style="thick">
        <color rgb="FF202020"/>
      </left>
      <right style="thick">
        <color rgb="FF202020"/>
      </right>
      <top style="thick">
        <color rgb="FF202020"/>
      </top>
      <bottom style="thick">
        <color rgb="FF202020"/>
      </bottom>
      <diagonal/>
    </border>
  </borders>
  <cellStyleXfs count="2">
    <xf numFmtId="0" fontId="0" fillId="0" borderId="0"/>
    <xf numFmtId="0" fontId="5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3" fontId="3" fillId="0" borderId="0" xfId="0" applyNumberFormat="1" applyFont="1"/>
    <xf numFmtId="3" fontId="4" fillId="0" borderId="0" xfId="0" applyNumberFormat="1" applyFont="1"/>
    <xf numFmtId="164" fontId="0" fillId="0" borderId="0" xfId="0" applyNumberFormat="1"/>
    <xf numFmtId="0" fontId="4" fillId="0" borderId="0" xfId="0" applyFont="1"/>
    <xf numFmtId="49" fontId="3" fillId="0" borderId="0" xfId="0" applyNumberFormat="1" applyFont="1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wrapText="1"/>
    </xf>
    <xf numFmtId="49" fontId="4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7"/>
  <sheetViews>
    <sheetView tabSelected="1" zoomScale="85" zoomScaleNormal="85" workbookViewId="0"/>
  </sheetViews>
  <sheetFormatPr baseColWidth="10" defaultColWidth="8.7109375" defaultRowHeight="28.5" customHeight="1" x14ac:dyDescent="0.25"/>
  <cols>
    <col min="1" max="1" width="12.7109375" bestFit="1" customWidth="1"/>
    <col min="2" max="2" width="24.42578125" bestFit="1" customWidth="1"/>
    <col min="3" max="3" width="9.140625" customWidth="1"/>
    <col min="4" max="4" width="16.5703125" style="11" customWidth="1"/>
    <col min="5" max="5" width="23.5703125" style="11" customWidth="1"/>
    <col min="6" max="7" width="17.28515625" style="11" customWidth="1"/>
    <col min="8" max="10" width="14.5703125" style="2" customWidth="1"/>
    <col min="11" max="11" width="13.140625" style="2" customWidth="1"/>
    <col min="12" max="12" width="12.28515625" style="2" customWidth="1"/>
    <col min="13" max="13" width="15.28515625" style="2" customWidth="1"/>
    <col min="14" max="14" width="16.5703125" style="2" customWidth="1"/>
    <col min="15" max="21" width="16.42578125" style="2" customWidth="1"/>
    <col min="22" max="22" width="20" style="2" bestFit="1" customWidth="1"/>
  </cols>
  <sheetData>
    <row r="1" spans="1:22" ht="28.5" customHeight="1" thickTop="1" thickBot="1" x14ac:dyDescent="0.3">
      <c r="A1" s="1" t="s">
        <v>0</v>
      </c>
      <c r="B1" s="1" t="s">
        <v>1</v>
      </c>
      <c r="C1" s="1" t="s">
        <v>2</v>
      </c>
      <c r="D1" s="12" t="s">
        <v>19</v>
      </c>
      <c r="E1" s="12" t="s">
        <v>20</v>
      </c>
      <c r="F1" s="12" t="s">
        <v>21</v>
      </c>
      <c r="G1" s="12" t="s">
        <v>22</v>
      </c>
      <c r="H1" s="3" t="s">
        <v>3</v>
      </c>
      <c r="I1" s="3" t="s">
        <v>10</v>
      </c>
      <c r="J1" s="3" t="s">
        <v>11</v>
      </c>
      <c r="K1" s="3" t="s">
        <v>9</v>
      </c>
      <c r="L1" s="3" t="s">
        <v>8</v>
      </c>
      <c r="M1" s="4" t="s">
        <v>5</v>
      </c>
      <c r="N1" s="4" t="s">
        <v>6</v>
      </c>
      <c r="O1" s="4" t="s">
        <v>4</v>
      </c>
      <c r="P1" s="3" t="s">
        <v>7</v>
      </c>
      <c r="Q1" s="3" t="s">
        <v>12</v>
      </c>
      <c r="R1" s="3" t="s">
        <v>13</v>
      </c>
      <c r="S1" s="3" t="s">
        <v>15</v>
      </c>
      <c r="T1" s="3" t="s">
        <v>17</v>
      </c>
      <c r="U1" s="3" t="s">
        <v>16</v>
      </c>
      <c r="V1" s="3" t="s">
        <v>14</v>
      </c>
    </row>
    <row r="2" spans="1:22" s="5" customFormat="1" ht="28.5" customHeight="1" thickTop="1" x14ac:dyDescent="0.25">
      <c r="A2" s="8">
        <v>1111111</v>
      </c>
      <c r="B2" t="s">
        <v>29</v>
      </c>
      <c r="C2" s="5">
        <v>720</v>
      </c>
      <c r="D2" s="10" t="s">
        <v>23</v>
      </c>
      <c r="E2" s="13" t="s">
        <v>24</v>
      </c>
      <c r="F2" s="10" t="s">
        <v>25</v>
      </c>
      <c r="G2" s="13" t="s">
        <v>26</v>
      </c>
      <c r="H2" s="8">
        <v>4018221</v>
      </c>
      <c r="I2" s="2">
        <v>0</v>
      </c>
      <c r="J2" s="2">
        <v>0</v>
      </c>
      <c r="K2" s="6">
        <f>(H2+I2+J2+(((IF(H2&gt;2039955,ROUND((H2*35%),0),ROUND((H2*50%),0)))/12)+(((((IF(H2&gt;2039955,ROUND((H2*35%),0),ROUND((H2*50%),0)))/12))+H2+I2+J2)/2)/12))</f>
        <v>4307728.211805556</v>
      </c>
      <c r="L2" s="6">
        <f>IF(F2="INDEMNIZADAS",0,ROUND((((K2-I2-J2)/30)*42),0))</f>
        <v>6030819</v>
      </c>
      <c r="M2" s="6">
        <f>ROUND(((K2/2)*2),0)</f>
        <v>4307728</v>
      </c>
      <c r="N2" s="6">
        <f>IF(F2="INDEMNIZADAS",ROUND((((K2-I2-J2)/30)*22),0),0)</f>
        <v>0</v>
      </c>
      <c r="O2" s="6">
        <f>ROUND(((H2/30)*4),0)</f>
        <v>535763</v>
      </c>
      <c r="P2" s="6">
        <f>+L2+M2+N2+O2</f>
        <v>10874310</v>
      </c>
      <c r="Q2" s="6">
        <f>IF(F2="INDEMNIZADAS",0,(ROUND((L2*4%),0)))</f>
        <v>241233</v>
      </c>
      <c r="R2" s="6">
        <f>+Q2</f>
        <v>241233</v>
      </c>
      <c r="S2" s="6">
        <f>IF(F2="INDEMNIZADAS",0,IF(H2&gt;4000000,(ROUND((L2*1%),0)),0))</f>
        <v>60308</v>
      </c>
      <c r="T2" s="6">
        <v>354000</v>
      </c>
      <c r="U2" s="2">
        <v>0</v>
      </c>
      <c r="V2" s="6">
        <f>L2+M2+N2+O2-Q2-R2-U2-S2-T2</f>
        <v>9977536</v>
      </c>
    </row>
    <row r="3" spans="1:22" s="5" customFormat="1" ht="28.5" customHeight="1" x14ac:dyDescent="0.25">
      <c r="A3" s="8">
        <v>2222222</v>
      </c>
      <c r="B3" t="s">
        <v>30</v>
      </c>
      <c r="C3" s="5">
        <v>360</v>
      </c>
      <c r="D3" s="10" t="s">
        <v>27</v>
      </c>
      <c r="E3" s="13" t="s">
        <v>28</v>
      </c>
      <c r="F3" s="10" t="s">
        <v>18</v>
      </c>
      <c r="G3" s="13"/>
      <c r="H3" s="8">
        <v>1476065</v>
      </c>
      <c r="I3" s="2">
        <v>117172</v>
      </c>
      <c r="J3" s="2">
        <v>73436</v>
      </c>
      <c r="K3" s="6">
        <f>(H3+I3+J3+(((IF(H3&gt;2039955,ROUND((H3*35%),0),ROUND((H3*50%),0)))/12)+(((((IF(H3&gt;2039955,ROUND((H3*35%),0),ROUND((H3*50%),0)))/12))+H3+I3+J3)/2)/12))</f>
        <v>1800183.0729166667</v>
      </c>
      <c r="L3" s="6">
        <f>IF(F3="INDEMNIZADAS",0,ROUND((((K3-I3-J3)/30)*42),0))</f>
        <v>0</v>
      </c>
      <c r="M3" s="6">
        <f>ROUND(((K3/2)*1),0)</f>
        <v>900092</v>
      </c>
      <c r="N3" s="6">
        <f>IF(F3="INDEMNIZADAS",ROUND((((K3-I3-J3)/30)*22),0),0)</f>
        <v>1180355</v>
      </c>
      <c r="O3" s="6">
        <f>ROUND(((H3/30)*2),0)</f>
        <v>98404</v>
      </c>
      <c r="P3" s="6">
        <f>+L3+M3+N3+O3</f>
        <v>2178851</v>
      </c>
      <c r="Q3" s="6">
        <f>IF(F3="INDEMNIZADAS",0,(ROUND((L3*4%),0)))</f>
        <v>0</v>
      </c>
      <c r="R3" s="6">
        <f>+Q3</f>
        <v>0</v>
      </c>
      <c r="S3" s="6">
        <f>IF(F3="INDEMNIZADAS",0,IF(H3&gt;4000000,(ROUND((L3*1%),0)),0))</f>
        <v>0</v>
      </c>
      <c r="T3" s="6">
        <v>0</v>
      </c>
      <c r="U3" s="2">
        <v>0</v>
      </c>
      <c r="V3" s="6">
        <f>L3+M3+N3+O3-Q3-R3-U3-S3-T3</f>
        <v>2178851</v>
      </c>
    </row>
    <row r="4" spans="1:22" s="5" customFormat="1" ht="28.5" customHeight="1" x14ac:dyDescent="0.25">
      <c r="D4" s="10"/>
      <c r="E4" s="10"/>
      <c r="F4" s="10"/>
      <c r="G4" s="10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s="9" customFormat="1" ht="28.5" customHeight="1" x14ac:dyDescent="0.25">
      <c r="D5" s="14"/>
      <c r="E5" s="14"/>
      <c r="F5" s="14"/>
      <c r="G5" s="14"/>
      <c r="H5" s="7">
        <f>+H2/30</f>
        <v>133940.70000000001</v>
      </c>
      <c r="I5" s="7"/>
      <c r="J5" s="7"/>
      <c r="K5" s="7"/>
      <c r="L5" s="7">
        <f>+L2/42</f>
        <v>143590.92857142858</v>
      </c>
      <c r="M5" s="7">
        <f>+M2/42</f>
        <v>102564.95238095238</v>
      </c>
      <c r="N5" s="7"/>
      <c r="O5" s="7"/>
      <c r="P5" s="7"/>
      <c r="Q5" s="7"/>
      <c r="R5" s="7"/>
      <c r="S5" s="7"/>
      <c r="T5" s="7"/>
      <c r="U5" s="7"/>
      <c r="V5" s="7"/>
    </row>
    <row r="6" spans="1:22" s="9" customFormat="1" ht="28.5" customHeight="1" x14ac:dyDescent="0.25">
      <c r="D6" s="14"/>
      <c r="E6" s="14"/>
      <c r="F6" s="14"/>
      <c r="G6" s="14"/>
      <c r="H6" s="7">
        <v>15</v>
      </c>
      <c r="I6" s="7"/>
      <c r="J6" s="7"/>
      <c r="K6" s="7"/>
      <c r="L6" s="7">
        <v>21</v>
      </c>
      <c r="M6" s="7">
        <v>21</v>
      </c>
      <c r="N6" s="7"/>
      <c r="O6" s="7"/>
      <c r="P6" s="7"/>
      <c r="Q6" s="7"/>
      <c r="R6" s="7"/>
      <c r="S6" s="7"/>
      <c r="T6" s="7"/>
      <c r="U6" s="7"/>
      <c r="V6" s="7"/>
    </row>
    <row r="7" spans="1:22" s="9" customFormat="1" ht="28.5" customHeight="1" x14ac:dyDescent="0.25">
      <c r="D7" s="14"/>
      <c r="E7" s="14"/>
      <c r="F7" s="14"/>
      <c r="G7" s="14"/>
      <c r="H7" s="7">
        <f>ROUND((H5*H6),0)</f>
        <v>2009111</v>
      </c>
      <c r="I7" s="7"/>
      <c r="J7" s="7"/>
      <c r="K7" s="7"/>
      <c r="L7" s="7">
        <f t="shared" ref="L7:M7" si="0">ROUND((L5*L6),0)</f>
        <v>3015410</v>
      </c>
      <c r="M7" s="7">
        <f t="shared" si="0"/>
        <v>2153864</v>
      </c>
      <c r="N7" s="7"/>
      <c r="O7" s="7"/>
      <c r="P7" s="7"/>
      <c r="Q7" s="7"/>
      <c r="R7" s="7"/>
      <c r="S7" s="7"/>
      <c r="T7" s="7"/>
      <c r="U7" s="7"/>
      <c r="V7" s="7"/>
    </row>
    <row r="8" spans="1:22" s="9" customFormat="1" ht="28.5" customHeight="1" x14ac:dyDescent="0.25">
      <c r="D8" s="14"/>
      <c r="E8" s="14"/>
      <c r="F8" s="14"/>
      <c r="G8" s="1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9" customFormat="1" ht="28.5" customHeight="1" x14ac:dyDescent="0.25">
      <c r="D9" s="14"/>
      <c r="E9" s="14"/>
      <c r="F9" s="14"/>
      <c r="G9" s="14"/>
      <c r="H9" s="7"/>
      <c r="I9" s="7"/>
      <c r="J9" s="7"/>
      <c r="K9" s="7"/>
      <c r="L9" s="7">
        <f>+H7+L7+M7</f>
        <v>7178385</v>
      </c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9" customFormat="1" ht="28.5" customHeight="1" x14ac:dyDescent="0.25">
      <c r="D10" s="14"/>
      <c r="E10" s="14"/>
      <c r="F10" s="14"/>
      <c r="G10" s="1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9" customFormat="1" ht="28.5" customHeight="1" x14ac:dyDescent="0.25">
      <c r="D11" s="14"/>
      <c r="E11" s="14"/>
      <c r="F11" s="14"/>
      <c r="G11" s="14"/>
      <c r="H11" s="7">
        <v>4</v>
      </c>
      <c r="I11" s="7"/>
      <c r="J11" s="7"/>
      <c r="K11" s="7"/>
      <c r="L11" s="7">
        <v>21</v>
      </c>
      <c r="M11" s="7">
        <v>21</v>
      </c>
      <c r="N11" s="7"/>
      <c r="O11" s="7"/>
      <c r="P11" s="7"/>
      <c r="Q11" s="7"/>
      <c r="R11" s="7"/>
      <c r="S11" s="7"/>
      <c r="T11" s="7"/>
      <c r="U11" s="7"/>
      <c r="V11" s="7"/>
    </row>
    <row r="12" spans="1:22" s="9" customFormat="1" ht="28.5" customHeight="1" x14ac:dyDescent="0.25">
      <c r="D12" s="14"/>
      <c r="E12" s="14"/>
      <c r="F12" s="14"/>
      <c r="G12" s="14"/>
      <c r="H12" s="7">
        <f>ROUND((H5*H11),0)</f>
        <v>535763</v>
      </c>
      <c r="I12" s="7"/>
      <c r="J12" s="7"/>
      <c r="K12" s="7"/>
      <c r="L12" s="7">
        <f t="shared" ref="L12:M12" si="1">ROUND((L5*L11),0)</f>
        <v>3015410</v>
      </c>
      <c r="M12" s="7">
        <f t="shared" si="1"/>
        <v>2153864</v>
      </c>
      <c r="N12" s="7"/>
      <c r="O12" s="7"/>
      <c r="P12" s="7"/>
      <c r="Q12" s="7"/>
      <c r="R12" s="7"/>
      <c r="S12" s="7"/>
      <c r="T12" s="7"/>
      <c r="U12" s="7"/>
      <c r="V12" s="7"/>
    </row>
    <row r="13" spans="1:22" s="9" customFormat="1" ht="28.5" customHeight="1" x14ac:dyDescent="0.25">
      <c r="D13" s="14"/>
      <c r="E13" s="14"/>
      <c r="F13" s="14"/>
      <c r="G13" s="1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9" customFormat="1" ht="28.5" customHeight="1" x14ac:dyDescent="0.25">
      <c r="D14" s="14"/>
      <c r="E14" s="14"/>
      <c r="F14" s="14"/>
      <c r="G14" s="1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9" customFormat="1" ht="28.5" customHeight="1" x14ac:dyDescent="0.25">
      <c r="D15" s="14"/>
      <c r="E15" s="14"/>
      <c r="F15" s="14"/>
      <c r="G15" s="14"/>
      <c r="H15" s="7"/>
      <c r="I15" s="7"/>
      <c r="J15" s="7"/>
      <c r="K15" s="7"/>
      <c r="L15" s="7">
        <f>+H12+L12+M12</f>
        <v>5705037</v>
      </c>
      <c r="M15" s="7"/>
      <c r="N15" s="7"/>
      <c r="O15" s="7"/>
      <c r="P15" s="7"/>
      <c r="Q15" s="7"/>
      <c r="R15" s="7"/>
      <c r="S15" s="7"/>
      <c r="T15" s="7"/>
      <c r="U15" s="7"/>
      <c r="V15" s="7"/>
    </row>
    <row r="16" spans="1:22" s="9" customFormat="1" ht="28.5" customHeight="1" x14ac:dyDescent="0.25">
      <c r="D16" s="14"/>
      <c r="E16" s="14"/>
      <c r="F16" s="14"/>
      <c r="G16" s="1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</row>
    <row r="17" spans="4:22" s="9" customFormat="1" ht="28.5" customHeight="1" x14ac:dyDescent="0.25">
      <c r="D17" s="14"/>
      <c r="E17" s="14"/>
      <c r="F17" s="14"/>
      <c r="G17" s="14"/>
      <c r="H17" s="7"/>
      <c r="I17" s="7"/>
      <c r="J17" s="7"/>
      <c r="K17" s="7"/>
      <c r="L17" s="7">
        <v>273000</v>
      </c>
      <c r="M17" s="7"/>
      <c r="N17" s="7"/>
      <c r="O17" s="7"/>
      <c r="P17" s="7"/>
      <c r="Q17" s="7"/>
      <c r="R17" s="7"/>
      <c r="S17" s="7"/>
      <c r="T17" s="7"/>
      <c r="U17" s="7"/>
      <c r="V17" s="7"/>
    </row>
    <row r="18" spans="4:22" s="9" customFormat="1" ht="28.5" customHeight="1" x14ac:dyDescent="0.25">
      <c r="D18" s="14"/>
      <c r="E18" s="14"/>
      <c r="F18" s="14"/>
      <c r="G18" s="14"/>
      <c r="H18" s="7"/>
      <c r="I18" s="7"/>
      <c r="J18" s="7"/>
      <c r="K18" s="7"/>
      <c r="L18" s="7">
        <v>81000</v>
      </c>
      <c r="M18" s="7"/>
      <c r="N18" s="7"/>
      <c r="O18" s="7"/>
      <c r="P18" s="7"/>
      <c r="Q18" s="7"/>
      <c r="R18" s="7"/>
      <c r="S18" s="7"/>
      <c r="T18" s="7"/>
      <c r="U18" s="7"/>
      <c r="V18" s="7"/>
    </row>
    <row r="19" spans="4:22" s="9" customFormat="1" ht="28.5" customHeight="1" x14ac:dyDescent="0.25">
      <c r="D19" s="14"/>
      <c r="E19" s="14"/>
      <c r="F19" s="14"/>
      <c r="G19" s="14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</row>
    <row r="20" spans="4:22" s="9" customFormat="1" ht="28.5" customHeight="1" x14ac:dyDescent="0.25">
      <c r="D20" s="14"/>
      <c r="E20" s="14"/>
      <c r="F20" s="14"/>
      <c r="G20" s="14"/>
      <c r="H20" s="7"/>
      <c r="I20" s="7"/>
      <c r="J20" s="7"/>
      <c r="K20" s="7"/>
      <c r="L20" s="6"/>
      <c r="M20" s="7"/>
      <c r="N20" s="7"/>
      <c r="O20" s="7"/>
      <c r="P20" s="7"/>
      <c r="Q20" s="7"/>
      <c r="R20" s="7"/>
      <c r="S20" s="7"/>
      <c r="T20" s="7"/>
      <c r="U20" s="7"/>
      <c r="V20" s="7"/>
    </row>
    <row r="21" spans="4:22" s="9" customFormat="1" ht="28.5" customHeight="1" x14ac:dyDescent="0.25">
      <c r="D21" s="14"/>
      <c r="E21" s="14"/>
      <c r="F21" s="14"/>
      <c r="G21" s="14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</row>
    <row r="22" spans="4:22" s="9" customFormat="1" ht="28.5" customHeight="1" x14ac:dyDescent="0.25">
      <c r="D22" s="14"/>
      <c r="E22" s="14"/>
      <c r="F22" s="14"/>
      <c r="G22" s="14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</row>
    <row r="23" spans="4:22" s="9" customFormat="1" ht="28.5" customHeight="1" x14ac:dyDescent="0.25">
      <c r="D23" s="14"/>
      <c r="E23" s="14"/>
      <c r="F23" s="14"/>
      <c r="G23" s="14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</row>
    <row r="24" spans="4:22" s="9" customFormat="1" ht="28.5" customHeight="1" x14ac:dyDescent="0.25">
      <c r="D24" s="14"/>
      <c r="E24" s="14"/>
      <c r="F24" s="14"/>
      <c r="G24" s="14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</row>
    <row r="25" spans="4:22" s="9" customFormat="1" ht="28.5" customHeight="1" x14ac:dyDescent="0.25">
      <c r="D25" s="14"/>
      <c r="E25" s="14"/>
      <c r="F25" s="14"/>
      <c r="G25" s="14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</row>
    <row r="26" spans="4:22" s="9" customFormat="1" ht="28.5" customHeight="1" x14ac:dyDescent="0.25">
      <c r="D26" s="14"/>
      <c r="E26" s="14"/>
      <c r="F26" s="14"/>
      <c r="G26" s="14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</row>
    <row r="27" spans="4:22" s="9" customFormat="1" ht="28.5" customHeight="1" x14ac:dyDescent="0.25">
      <c r="D27" s="14"/>
      <c r="E27" s="14"/>
      <c r="F27" s="14"/>
      <c r="G27" s="14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</row>
  </sheetData>
  <sheetProtection formatCells="0" formatColumns="0" formatRows="0" insertColumns="0" insertRows="0" insertHyperlinks="0" deleteColumns="0" deleteRows="0" sort="0" autoFilter="0" pivotTables="0"/>
  <pageMargins left="0.70866141732283472" right="0.70866141732283472" top="0.74803149606299213" bottom="0.74803149606299213" header="0.31496062992125984" footer="0.31496062992125984"/>
  <pageSetup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VACACIONES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dc:description>Reporte Liquidación</dc:description>
  <cp:lastModifiedBy>usuario</cp:lastModifiedBy>
  <cp:lastPrinted>2022-02-24T15:01:08Z</cp:lastPrinted>
  <dcterms:created xsi:type="dcterms:W3CDTF">2022-02-03T13:45:16Z</dcterms:created>
  <dcterms:modified xsi:type="dcterms:W3CDTF">2022-09-22T15:46:52Z</dcterms:modified>
</cp:coreProperties>
</file>