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idor\Documents\"/>
    </mc:Choice>
  </mc:AlternateContent>
  <bookViews>
    <workbookView xWindow="0" yWindow="0" windowWidth="19200" windowHeight="7335" activeTab="4"/>
  </bookViews>
  <sheets>
    <sheet name="GUTI153918" sheetId="1" r:id="rId1"/>
    <sheet name="HOJA DE TRABAJO" sheetId="2" r:id="rId2"/>
    <sheet name="DEFINITIVO" sheetId="3" r:id="rId3"/>
    <sheet name="Hoja1" sheetId="4" r:id="rId4"/>
    <sheet name="VARIACIONES SIGNIFICATIVAS" sheetId="5" r:id="rId5"/>
  </sheets>
  <definedNames>
    <definedName name="_xlnm._FilterDatabase" localSheetId="2" hidden="1">DEFINITIVO!$A$1:$H$432</definedName>
    <definedName name="_xlnm._FilterDatabase" localSheetId="1" hidden="1">'HOJA DE TRABAJO'!$A$1:$EK$448</definedName>
    <definedName name="_xlnm._FilterDatabase" localSheetId="4" hidden="1">'VARIACIONES SIGNIFICATIVAS'!$A$1:$F$455</definedName>
  </definedNames>
  <calcPr calcId="152511"/>
</workbook>
</file>

<file path=xl/calcChain.xml><?xml version="1.0" encoding="utf-8"?>
<calcChain xmlns="http://schemas.openxmlformats.org/spreadsheetml/2006/main">
  <c r="L4" i="5" l="1"/>
  <c r="L5" i="5"/>
  <c r="L6" i="5"/>
  <c r="L7" i="5"/>
  <c r="L8" i="5"/>
  <c r="L9" i="5"/>
  <c r="L10" i="5"/>
  <c r="L11" i="5"/>
  <c r="L12" i="5"/>
  <c r="L13" i="5"/>
  <c r="L14" i="5"/>
  <c r="L15" i="5"/>
  <c r="L18" i="5"/>
  <c r="L24" i="5"/>
  <c r="L25" i="5"/>
  <c r="L26" i="5"/>
  <c r="L27" i="5"/>
  <c r="L28" i="5"/>
  <c r="L29" i="5"/>
  <c r="L30" i="5"/>
  <c r="L31" i="5"/>
  <c r="L41" i="5"/>
  <c r="L44" i="5"/>
  <c r="L45" i="5"/>
  <c r="L47" i="5"/>
  <c r="L48" i="5"/>
  <c r="L49" i="5"/>
  <c r="L50" i="5"/>
  <c r="L51" i="5"/>
  <c r="L52" i="5"/>
  <c r="L53" i="5"/>
  <c r="L54" i="5"/>
  <c r="L55" i="5"/>
  <c r="L56" i="5"/>
  <c r="L60" i="5"/>
  <c r="L61" i="5"/>
  <c r="L62" i="5"/>
  <c r="L63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1" i="5"/>
  <c r="L192" i="5"/>
  <c r="L194" i="5"/>
  <c r="L195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5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7" i="5"/>
  <c r="L268" i="5"/>
  <c r="L269" i="5"/>
  <c r="L270" i="5"/>
  <c r="L271" i="5"/>
  <c r="L273" i="5"/>
  <c r="L274" i="5"/>
  <c r="L275" i="5"/>
  <c r="L276" i="5"/>
  <c r="L278" i="5"/>
  <c r="L279" i="5"/>
  <c r="L280" i="5"/>
  <c r="L281" i="5"/>
  <c r="L283" i="5"/>
  <c r="L284" i="5"/>
  <c r="L285" i="5"/>
  <c r="L286" i="5"/>
  <c r="L287" i="5"/>
  <c r="L289" i="5"/>
  <c r="L290" i="5"/>
  <c r="L291" i="5"/>
  <c r="L292" i="5"/>
  <c r="L293" i="5"/>
  <c r="L294" i="5"/>
  <c r="L295" i="5"/>
  <c r="L296" i="5"/>
  <c r="L297" i="5"/>
  <c r="L298" i="5"/>
  <c r="L300" i="5"/>
  <c r="L301" i="5"/>
  <c r="L302" i="5"/>
  <c r="L303" i="5"/>
  <c r="L304" i="5"/>
  <c r="L305" i="5"/>
  <c r="L306" i="5"/>
  <c r="L308" i="5"/>
  <c r="L309" i="5"/>
  <c r="L310" i="5"/>
  <c r="L311" i="5"/>
  <c r="L312" i="5"/>
  <c r="L313" i="5"/>
  <c r="L314" i="5"/>
  <c r="L315" i="5"/>
  <c r="L317" i="5"/>
  <c r="L318" i="5"/>
  <c r="L319" i="5"/>
  <c r="L321" i="5"/>
  <c r="L322" i="5"/>
  <c r="L323" i="5"/>
  <c r="L324" i="5"/>
  <c r="L325" i="5"/>
  <c r="L326" i="5"/>
  <c r="L327" i="5"/>
  <c r="L328" i="5"/>
  <c r="L329" i="5"/>
  <c r="L330" i="5"/>
  <c r="L332" i="5"/>
  <c r="L333" i="5"/>
  <c r="L334" i="5"/>
  <c r="L335" i="5"/>
  <c r="L336" i="5"/>
  <c r="L337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9" i="5"/>
  <c r="L360" i="5"/>
  <c r="L361" i="5"/>
  <c r="L362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8" i="5"/>
  <c r="L379" i="5"/>
  <c r="L380" i="5"/>
  <c r="L381" i="5"/>
  <c r="L382" i="5"/>
  <c r="L383" i="5"/>
  <c r="L384" i="5"/>
  <c r="L385" i="5"/>
  <c r="L386" i="5"/>
  <c r="L387" i="5"/>
  <c r="L389" i="5"/>
  <c r="L390" i="5"/>
  <c r="L391" i="5"/>
  <c r="L393" i="5"/>
  <c r="L395" i="5"/>
  <c r="L396" i="5"/>
  <c r="L397" i="5"/>
  <c r="L399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20" i="5"/>
  <c r="L421" i="5"/>
  <c r="L422" i="5"/>
  <c r="L423" i="5"/>
  <c r="L424" i="5"/>
  <c r="L425" i="5"/>
  <c r="L426" i="5"/>
  <c r="L428" i="5"/>
  <c r="L429" i="5"/>
  <c r="L432" i="5"/>
  <c r="L433" i="5"/>
  <c r="L434" i="5"/>
  <c r="L437" i="5"/>
  <c r="L439" i="5"/>
  <c r="L440" i="5"/>
  <c r="L441" i="5"/>
  <c r="L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3" i="5"/>
  <c r="J441" i="5"/>
  <c r="J440" i="5" s="1"/>
  <c r="J439" i="5" s="1"/>
  <c r="I440" i="5"/>
  <c r="I439" i="5" s="1"/>
  <c r="H440" i="5"/>
  <c r="H439" i="5" s="1"/>
  <c r="G440" i="5"/>
  <c r="G439" i="5" s="1"/>
  <c r="J438" i="5"/>
  <c r="J436" i="5"/>
  <c r="J435" i="5"/>
  <c r="I434" i="5"/>
  <c r="H434" i="5"/>
  <c r="G434" i="5"/>
  <c r="J433" i="5"/>
  <c r="J432" i="5" s="1"/>
  <c r="I432" i="5"/>
  <c r="H432" i="5"/>
  <c r="G432" i="5"/>
  <c r="J431" i="5"/>
  <c r="J430" i="5" s="1"/>
  <c r="I430" i="5"/>
  <c r="H430" i="5"/>
  <c r="G430" i="5"/>
  <c r="J429" i="5"/>
  <c r="J428" i="5" s="1"/>
  <c r="I428" i="5"/>
  <c r="H428" i="5"/>
  <c r="G428" i="5"/>
  <c r="J427" i="5"/>
  <c r="J426" i="5"/>
  <c r="I425" i="5"/>
  <c r="H425" i="5"/>
  <c r="G425" i="5"/>
  <c r="J424" i="5"/>
  <c r="J423" i="5" s="1"/>
  <c r="I423" i="5"/>
  <c r="H423" i="5"/>
  <c r="G423" i="5"/>
  <c r="J421" i="5"/>
  <c r="J420" i="5"/>
  <c r="J418" i="5"/>
  <c r="J417" i="5"/>
  <c r="I416" i="5"/>
  <c r="H416" i="5"/>
  <c r="G416" i="5"/>
  <c r="H415" i="5"/>
  <c r="J415" i="5" s="1"/>
  <c r="J414" i="5"/>
  <c r="I413" i="5"/>
  <c r="G413" i="5"/>
  <c r="J411" i="5"/>
  <c r="J410" i="5" s="1"/>
  <c r="I410" i="5"/>
  <c r="H410" i="5"/>
  <c r="G410" i="5"/>
  <c r="J409" i="5"/>
  <c r="J408" i="5"/>
  <c r="I407" i="5"/>
  <c r="H407" i="5"/>
  <c r="G407" i="5"/>
  <c r="J403" i="5"/>
  <c r="J402" i="5" s="1"/>
  <c r="I402" i="5"/>
  <c r="H402" i="5"/>
  <c r="G402" i="5"/>
  <c r="J401" i="5"/>
  <c r="J400" i="5"/>
  <c r="J399" i="5"/>
  <c r="J398" i="5"/>
  <c r="J397" i="5"/>
  <c r="J396" i="5"/>
  <c r="I395" i="5"/>
  <c r="H395" i="5"/>
  <c r="G395" i="5"/>
  <c r="J393" i="5"/>
  <c r="J392" i="5"/>
  <c r="I391" i="5"/>
  <c r="H391" i="5"/>
  <c r="G391" i="5"/>
  <c r="J388" i="5"/>
  <c r="J387" i="5"/>
  <c r="I386" i="5"/>
  <c r="I385" i="5" s="1"/>
  <c r="H386" i="5"/>
  <c r="H385" i="5" s="1"/>
  <c r="G386" i="5"/>
  <c r="G385" i="5" s="1"/>
  <c r="H384" i="5"/>
  <c r="J384" i="5" s="1"/>
  <c r="J383" i="5"/>
  <c r="J382" i="5"/>
  <c r="J381" i="5"/>
  <c r="J380" i="5"/>
  <c r="I379" i="5"/>
  <c r="I378" i="5" s="1"/>
  <c r="G379" i="5"/>
  <c r="G378" i="5" s="1"/>
  <c r="J377" i="5"/>
  <c r="J376" i="5" s="1"/>
  <c r="I376" i="5"/>
  <c r="H376" i="5"/>
  <c r="G376" i="5"/>
  <c r="J375" i="5"/>
  <c r="J372" i="5" s="1"/>
  <c r="I372" i="5"/>
  <c r="H372" i="5"/>
  <c r="G372" i="5"/>
  <c r="J371" i="5"/>
  <c r="J370" i="5" s="1"/>
  <c r="I370" i="5"/>
  <c r="H370" i="5"/>
  <c r="G370" i="5"/>
  <c r="J367" i="5"/>
  <c r="J366" i="5"/>
  <c r="I365" i="5"/>
  <c r="H365" i="5"/>
  <c r="G365" i="5"/>
  <c r="J364" i="5"/>
  <c r="J363" i="5"/>
  <c r="J362" i="5"/>
  <c r="J361" i="5"/>
  <c r="J360" i="5"/>
  <c r="J359" i="5"/>
  <c r="J358" i="5"/>
  <c r="J357" i="5"/>
  <c r="J356" i="5"/>
  <c r="J355" i="5"/>
  <c r="I354" i="5"/>
  <c r="H354" i="5"/>
  <c r="G354" i="5"/>
  <c r="J353" i="5"/>
  <c r="J352" i="5"/>
  <c r="J351" i="5"/>
  <c r="J350" i="5"/>
  <c r="I349" i="5"/>
  <c r="H349" i="5"/>
  <c r="G349" i="5"/>
  <c r="J347" i="5"/>
  <c r="J346" i="5"/>
  <c r="J345" i="5"/>
  <c r="J344" i="5"/>
  <c r="J343" i="5"/>
  <c r="J342" i="5"/>
  <c r="I341" i="5"/>
  <c r="I337" i="5" s="1"/>
  <c r="H341" i="5"/>
  <c r="H337" i="5" s="1"/>
  <c r="G341" i="5"/>
  <c r="G337" i="5" s="1"/>
  <c r="J339" i="5"/>
  <c r="J338" i="5"/>
  <c r="J336" i="5"/>
  <c r="J334" i="5"/>
  <c r="J333" i="5"/>
  <c r="J332" i="5"/>
  <c r="J331" i="5"/>
  <c r="J330" i="5"/>
  <c r="J329" i="5"/>
  <c r="J328" i="5"/>
  <c r="J327" i="5"/>
  <c r="J326" i="5"/>
  <c r="J324" i="5"/>
  <c r="I323" i="5"/>
  <c r="H323" i="5"/>
  <c r="G323" i="5"/>
  <c r="J320" i="5"/>
  <c r="J318" i="5" s="1"/>
  <c r="I318" i="5"/>
  <c r="H318" i="5"/>
  <c r="G318" i="5"/>
  <c r="J317" i="5"/>
  <c r="J316" i="5"/>
  <c r="J315" i="5"/>
  <c r="I314" i="5"/>
  <c r="H314" i="5"/>
  <c r="G314" i="5"/>
  <c r="I313" i="5"/>
  <c r="I312" i="5" s="1"/>
  <c r="H312" i="5"/>
  <c r="G312" i="5"/>
  <c r="J311" i="5"/>
  <c r="J310" i="5"/>
  <c r="I309" i="5"/>
  <c r="H309" i="5"/>
  <c r="G309" i="5"/>
  <c r="J307" i="5"/>
  <c r="J306" i="5"/>
  <c r="J305" i="5"/>
  <c r="I304" i="5"/>
  <c r="H304" i="5"/>
  <c r="G304" i="5"/>
  <c r="J302" i="5"/>
  <c r="J301" i="5" s="1"/>
  <c r="I301" i="5"/>
  <c r="H301" i="5"/>
  <c r="G301" i="5"/>
  <c r="J300" i="5"/>
  <c r="I299" i="5"/>
  <c r="J299" i="5" s="1"/>
  <c r="H298" i="5"/>
  <c r="G298" i="5"/>
  <c r="J297" i="5"/>
  <c r="J296" i="5"/>
  <c r="J295" i="5"/>
  <c r="J294" i="5"/>
  <c r="J293" i="5"/>
  <c r="J292" i="5"/>
  <c r="J291" i="5"/>
  <c r="I290" i="5"/>
  <c r="H290" i="5"/>
  <c r="G290" i="5"/>
  <c r="J288" i="5"/>
  <c r="J287" i="5"/>
  <c r="I286" i="5"/>
  <c r="H286" i="5"/>
  <c r="G286" i="5"/>
  <c r="J285" i="5"/>
  <c r="J284" i="5"/>
  <c r="J283" i="5"/>
  <c r="J282" i="5"/>
  <c r="J281" i="5"/>
  <c r="J279" i="5"/>
  <c r="J278" i="5"/>
  <c r="J277" i="5"/>
  <c r="J276" i="5"/>
  <c r="I275" i="5"/>
  <c r="H275" i="5"/>
  <c r="G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I262" i="5"/>
  <c r="H262" i="5"/>
  <c r="G262" i="5"/>
  <c r="J259" i="5"/>
  <c r="J258" i="5"/>
  <c r="H257" i="5"/>
  <c r="J257" i="5" s="1"/>
  <c r="I256" i="5"/>
  <c r="G256" i="5"/>
  <c r="J255" i="5"/>
  <c r="J254" i="5" s="1"/>
  <c r="I254" i="5"/>
  <c r="H254" i="5"/>
  <c r="G254" i="5"/>
  <c r="J253" i="5"/>
  <c r="J252" i="5" s="1"/>
  <c r="I252" i="5"/>
  <c r="H252" i="5"/>
  <c r="G252" i="5"/>
  <c r="I251" i="5"/>
  <c r="I250" i="5" s="1"/>
  <c r="G251" i="5"/>
  <c r="G250" i="5" s="1"/>
  <c r="H250" i="5"/>
  <c r="I249" i="5"/>
  <c r="J249" i="5" s="1"/>
  <c r="J248" i="5" s="1"/>
  <c r="H248" i="5"/>
  <c r="G248" i="5"/>
  <c r="J245" i="5"/>
  <c r="J244" i="5"/>
  <c r="I243" i="5"/>
  <c r="H243" i="5"/>
  <c r="G243" i="5"/>
  <c r="J242" i="5"/>
  <c r="J241" i="5" s="1"/>
  <c r="I241" i="5"/>
  <c r="H241" i="5"/>
  <c r="G241" i="5"/>
  <c r="J240" i="5"/>
  <c r="J239" i="5"/>
  <c r="J238" i="5"/>
  <c r="I237" i="5"/>
  <c r="H237" i="5"/>
  <c r="G237" i="5"/>
  <c r="J235" i="5"/>
  <c r="J234" i="5"/>
  <c r="I233" i="5"/>
  <c r="H233" i="5"/>
  <c r="G233" i="5"/>
  <c r="J232" i="5"/>
  <c r="J231" i="5"/>
  <c r="J230" i="5"/>
  <c r="J229" i="5"/>
  <c r="J228" i="5"/>
  <c r="J227" i="5"/>
  <c r="J226" i="5"/>
  <c r="I225" i="5"/>
  <c r="H225" i="5"/>
  <c r="G225" i="5"/>
  <c r="J224" i="5"/>
  <c r="J223" i="5" s="1"/>
  <c r="I223" i="5"/>
  <c r="H223" i="5"/>
  <c r="G223" i="5"/>
  <c r="J221" i="5"/>
  <c r="J220" i="5"/>
  <c r="I219" i="5"/>
  <c r="H219" i="5"/>
  <c r="G219" i="5"/>
  <c r="J218" i="5"/>
  <c r="J215" i="5"/>
  <c r="J214" i="5"/>
  <c r="J213" i="5"/>
  <c r="J212" i="5"/>
  <c r="J211" i="5"/>
  <c r="J210" i="5"/>
  <c r="J209" i="5"/>
  <c r="I208" i="5"/>
  <c r="H208" i="5"/>
  <c r="G208" i="5"/>
  <c r="J206" i="5"/>
  <c r="J205" i="5" s="1"/>
  <c r="I205" i="5"/>
  <c r="H205" i="5"/>
  <c r="G205" i="5"/>
  <c r="J204" i="5"/>
  <c r="J203" i="5" s="1"/>
  <c r="I203" i="5"/>
  <c r="H203" i="5"/>
  <c r="G203" i="5"/>
  <c r="J202" i="5"/>
  <c r="J201" i="5" s="1"/>
  <c r="I201" i="5"/>
  <c r="H201" i="5"/>
  <c r="G201" i="5"/>
  <c r="J200" i="5"/>
  <c r="J199" i="5"/>
  <c r="I198" i="5"/>
  <c r="H198" i="5"/>
  <c r="G198" i="5"/>
  <c r="J197" i="5"/>
  <c r="J196" i="5"/>
  <c r="J195" i="5"/>
  <c r="J194" i="5"/>
  <c r="J193" i="5"/>
  <c r="I192" i="5"/>
  <c r="H192" i="5"/>
  <c r="G192" i="5"/>
  <c r="J191" i="5"/>
  <c r="I190" i="5"/>
  <c r="J190" i="5" s="1"/>
  <c r="J189" i="5"/>
  <c r="J188" i="5"/>
  <c r="J187" i="5"/>
  <c r="J186" i="5"/>
  <c r="J185" i="5"/>
  <c r="J184" i="5"/>
  <c r="J183" i="5"/>
  <c r="J182" i="5"/>
  <c r="H181" i="5"/>
  <c r="G181" i="5"/>
  <c r="J180" i="5"/>
  <c r="J179" i="5"/>
  <c r="J178" i="5"/>
  <c r="J177" i="5"/>
  <c r="J176" i="5"/>
  <c r="J175" i="5"/>
  <c r="J174" i="5"/>
  <c r="J172" i="5"/>
  <c r="J171" i="5"/>
  <c r="J170" i="5"/>
  <c r="J169" i="5"/>
  <c r="J167" i="5"/>
  <c r="I166" i="5"/>
  <c r="H166" i="5"/>
  <c r="G166" i="5"/>
  <c r="J165" i="5"/>
  <c r="J164" i="5" s="1"/>
  <c r="I164" i="5"/>
  <c r="H164" i="5"/>
  <c r="G164" i="5"/>
  <c r="J163" i="5"/>
  <c r="J162" i="5"/>
  <c r="I161" i="5"/>
  <c r="H161" i="5"/>
  <c r="G161" i="5"/>
  <c r="J158" i="5"/>
  <c r="J157" i="5"/>
  <c r="I156" i="5"/>
  <c r="H156" i="5"/>
  <c r="G156" i="5"/>
  <c r="J155" i="5"/>
  <c r="J154" i="5"/>
  <c r="I153" i="5"/>
  <c r="H153" i="5"/>
  <c r="G153" i="5"/>
  <c r="J152" i="5"/>
  <c r="J151" i="5"/>
  <c r="J150" i="5"/>
  <c r="J149" i="5"/>
  <c r="I148" i="5"/>
  <c r="H148" i="5"/>
  <c r="G148" i="5"/>
  <c r="J147" i="5"/>
  <c r="J146" i="5" s="1"/>
  <c r="I146" i="5"/>
  <c r="H146" i="5"/>
  <c r="G146" i="5"/>
  <c r="J145" i="5"/>
  <c r="J144" i="5" s="1"/>
  <c r="I144" i="5"/>
  <c r="H144" i="5"/>
  <c r="G144" i="5"/>
  <c r="J142" i="5"/>
  <c r="J141" i="5"/>
  <c r="J140" i="5"/>
  <c r="I139" i="5"/>
  <c r="H139" i="5"/>
  <c r="G139" i="5"/>
  <c r="J138" i="5"/>
  <c r="J137" i="5"/>
  <c r="J136" i="5"/>
  <c r="I135" i="5"/>
  <c r="H135" i="5"/>
  <c r="G135" i="5"/>
  <c r="J134" i="5"/>
  <c r="J133" i="5"/>
  <c r="J132" i="5"/>
  <c r="I131" i="5"/>
  <c r="H131" i="5"/>
  <c r="G131" i="5"/>
  <c r="J130" i="5"/>
  <c r="J129" i="5" s="1"/>
  <c r="I129" i="5"/>
  <c r="H129" i="5"/>
  <c r="G129" i="5"/>
  <c r="J127" i="5"/>
  <c r="J126" i="5" s="1"/>
  <c r="I126" i="5"/>
  <c r="H126" i="5"/>
  <c r="G126" i="5"/>
  <c r="J125" i="5"/>
  <c r="J124" i="5"/>
  <c r="J123" i="5"/>
  <c r="J122" i="5"/>
  <c r="J121" i="5"/>
  <c r="J120" i="5"/>
  <c r="J119" i="5"/>
  <c r="J118" i="5"/>
  <c r="I117" i="5"/>
  <c r="H117" i="5"/>
  <c r="G117" i="5"/>
  <c r="J116" i="5"/>
  <c r="J115" i="5" s="1"/>
  <c r="I115" i="5"/>
  <c r="H115" i="5"/>
  <c r="G115" i="5"/>
  <c r="J114" i="5"/>
  <c r="J113" i="5"/>
  <c r="J112" i="5"/>
  <c r="I111" i="5"/>
  <c r="H111" i="5"/>
  <c r="G111" i="5"/>
  <c r="J110" i="5"/>
  <c r="J109" i="5"/>
  <c r="J108" i="5"/>
  <c r="I107" i="5"/>
  <c r="H107" i="5"/>
  <c r="G107" i="5"/>
  <c r="J106" i="5"/>
  <c r="J105" i="5"/>
  <c r="J104" i="5"/>
  <c r="I103" i="5"/>
  <c r="H103" i="5"/>
  <c r="G103" i="5"/>
  <c r="J102" i="5"/>
  <c r="J101" i="5"/>
  <c r="J100" i="5"/>
  <c r="J99" i="5"/>
  <c r="J98" i="5"/>
  <c r="J97" i="5"/>
  <c r="J96" i="5"/>
  <c r="I95" i="5"/>
  <c r="H95" i="5"/>
  <c r="G95" i="5"/>
  <c r="J94" i="5"/>
  <c r="J93" i="5"/>
  <c r="J92" i="5"/>
  <c r="I91" i="5"/>
  <c r="H91" i="5"/>
  <c r="G91" i="5"/>
  <c r="J90" i="5"/>
  <c r="J89" i="5"/>
  <c r="J88" i="5"/>
  <c r="I87" i="5"/>
  <c r="H87" i="5"/>
  <c r="G87" i="5"/>
  <c r="J86" i="5"/>
  <c r="J85" i="5"/>
  <c r="J84" i="5"/>
  <c r="J83" i="5"/>
  <c r="J82" i="5"/>
  <c r="J81" i="5"/>
  <c r="J80" i="5"/>
  <c r="I79" i="5"/>
  <c r="H79" i="5"/>
  <c r="G79" i="5"/>
  <c r="J78" i="5"/>
  <c r="J77" i="5" s="1"/>
  <c r="I77" i="5"/>
  <c r="H77" i="5"/>
  <c r="G77" i="5"/>
  <c r="J75" i="5"/>
  <c r="J74" i="5"/>
  <c r="J73" i="5"/>
  <c r="J72" i="5"/>
  <c r="I71" i="5"/>
  <c r="H71" i="5"/>
  <c r="G71" i="5"/>
  <c r="J70" i="5"/>
  <c r="J69" i="5"/>
  <c r="I68" i="5"/>
  <c r="H68" i="5"/>
  <c r="G68" i="5"/>
  <c r="J66" i="5"/>
  <c r="J65" i="5"/>
  <c r="J64" i="5"/>
  <c r="J63" i="5"/>
  <c r="I62" i="5"/>
  <c r="H62" i="5"/>
  <c r="G62" i="5"/>
  <c r="J61" i="5"/>
  <c r="J60" i="5" s="1"/>
  <c r="I60" i="5"/>
  <c r="H60" i="5"/>
  <c r="G60" i="5"/>
  <c r="J59" i="5"/>
  <c r="J58" i="5" s="1"/>
  <c r="I58" i="5"/>
  <c r="H58" i="5"/>
  <c r="G58" i="5"/>
  <c r="J56" i="5"/>
  <c r="J55" i="5"/>
  <c r="J54" i="5"/>
  <c r="J53" i="5"/>
  <c r="I52" i="5"/>
  <c r="H52" i="5"/>
  <c r="G52" i="5"/>
  <c r="J51" i="5"/>
  <c r="J50" i="5"/>
  <c r="J49" i="5"/>
  <c r="J48" i="5"/>
  <c r="J47" i="5"/>
  <c r="J46" i="5"/>
  <c r="J45" i="5"/>
  <c r="J44" i="5"/>
  <c r="J43" i="5"/>
  <c r="J42" i="5"/>
  <c r="I41" i="5"/>
  <c r="H41" i="5"/>
  <c r="G41" i="5"/>
  <c r="J40" i="5"/>
  <c r="J39" i="5"/>
  <c r="J38" i="5"/>
  <c r="J37" i="5"/>
  <c r="J36" i="5"/>
  <c r="J33" i="5"/>
  <c r="J32" i="5"/>
  <c r="I31" i="5"/>
  <c r="H31" i="5"/>
  <c r="G31" i="5"/>
  <c r="J29" i="5"/>
  <c r="J28" i="5"/>
  <c r="J27" i="5"/>
  <c r="J26" i="5"/>
  <c r="I25" i="5"/>
  <c r="H25" i="5"/>
  <c r="G25" i="5"/>
  <c r="J24" i="5"/>
  <c r="J23" i="5"/>
  <c r="J22" i="5"/>
  <c r="J21" i="5"/>
  <c r="J19" i="5"/>
  <c r="J18" i="5"/>
  <c r="J17" i="5"/>
  <c r="J16" i="5"/>
  <c r="J15" i="5"/>
  <c r="I14" i="5"/>
  <c r="H14" i="5"/>
  <c r="G14" i="5"/>
  <c r="G13" i="5" s="1"/>
  <c r="J12" i="5"/>
  <c r="J11" i="5" s="1"/>
  <c r="J10" i="5" s="1"/>
  <c r="I11" i="5"/>
  <c r="I10" i="5" s="1"/>
  <c r="H11" i="5"/>
  <c r="H10" i="5" s="1"/>
  <c r="G11" i="5"/>
  <c r="G10" i="5" s="1"/>
  <c r="I9" i="5"/>
  <c r="I7" i="5" s="1"/>
  <c r="J8" i="5"/>
  <c r="H7" i="5"/>
  <c r="G7" i="5"/>
  <c r="I6" i="5"/>
  <c r="I5" i="5" s="1"/>
  <c r="H5" i="5"/>
  <c r="H4" i="5" s="1"/>
  <c r="G5" i="5"/>
  <c r="J386" i="5" l="1"/>
  <c r="J385" i="5" s="1"/>
  <c r="J233" i="5"/>
  <c r="I298" i="5"/>
  <c r="I289" i="5" s="1"/>
  <c r="J219" i="5"/>
  <c r="I181" i="5"/>
  <c r="J135" i="5"/>
  <c r="H236" i="5"/>
  <c r="I248" i="5"/>
  <c r="I247" i="5" s="1"/>
  <c r="I246" i="5" s="1"/>
  <c r="H261" i="5"/>
  <c r="J243" i="5"/>
  <c r="J365" i="5"/>
  <c r="J407" i="5"/>
  <c r="G390" i="5"/>
  <c r="G261" i="5"/>
  <c r="J434" i="5"/>
  <c r="J354" i="5"/>
  <c r="J68" i="5"/>
  <c r="J103" i="5"/>
  <c r="J156" i="5"/>
  <c r="J309" i="5"/>
  <c r="J181" i="5"/>
  <c r="H207" i="5"/>
  <c r="J153" i="5"/>
  <c r="J198" i="5"/>
  <c r="J286" i="5"/>
  <c r="I67" i="5"/>
  <c r="G160" i="5"/>
  <c r="I207" i="5"/>
  <c r="J262" i="5"/>
  <c r="J275" i="5"/>
  <c r="G289" i="5"/>
  <c r="I322" i="5"/>
  <c r="J341" i="5"/>
  <c r="J337" i="5" s="1"/>
  <c r="J111" i="5"/>
  <c r="H160" i="5"/>
  <c r="J79" i="5"/>
  <c r="J87" i="5"/>
  <c r="J107" i="5"/>
  <c r="H289" i="5"/>
  <c r="J298" i="5"/>
  <c r="H422" i="5"/>
  <c r="H67" i="5"/>
  <c r="J131" i="5"/>
  <c r="G128" i="5"/>
  <c r="J139" i="5"/>
  <c r="I143" i="5"/>
  <c r="H143" i="5"/>
  <c r="G143" i="5"/>
  <c r="J161" i="5"/>
  <c r="G222" i="5"/>
  <c r="G236" i="5"/>
  <c r="I236" i="5"/>
  <c r="J304" i="5"/>
  <c r="G369" i="5"/>
  <c r="J425" i="5"/>
  <c r="J52" i="5"/>
  <c r="I30" i="5"/>
  <c r="I13" i="5"/>
  <c r="J14" i="5"/>
  <c r="I261" i="5"/>
  <c r="H13" i="5"/>
  <c r="G30" i="5"/>
  <c r="H128" i="5"/>
  <c r="J166" i="5"/>
  <c r="J208" i="5"/>
  <c r="I222" i="5"/>
  <c r="J9" i="5"/>
  <c r="J7" i="5" s="1"/>
  <c r="J31" i="5"/>
  <c r="J62" i="5"/>
  <c r="J71" i="5"/>
  <c r="J91" i="5"/>
  <c r="J95" i="5"/>
  <c r="I128" i="5"/>
  <c r="I160" i="5"/>
  <c r="G207" i="5"/>
  <c r="J256" i="5"/>
  <c r="H308" i="5"/>
  <c r="G322" i="5"/>
  <c r="J395" i="5"/>
  <c r="H413" i="5"/>
  <c r="H390" i="5" s="1"/>
  <c r="J416" i="5"/>
  <c r="G422" i="5"/>
  <c r="I4" i="5"/>
  <c r="J41" i="5"/>
  <c r="H222" i="5"/>
  <c r="I308" i="5"/>
  <c r="G308" i="5"/>
  <c r="J314" i="5"/>
  <c r="J323" i="5"/>
  <c r="H322" i="5"/>
  <c r="J369" i="5"/>
  <c r="J379" i="5"/>
  <c r="J378" i="5" s="1"/>
  <c r="I422" i="5"/>
  <c r="G4" i="5"/>
  <c r="J25" i="5"/>
  <c r="H30" i="5"/>
  <c r="G67" i="5"/>
  <c r="J117" i="5"/>
  <c r="J148" i="5"/>
  <c r="J192" i="5"/>
  <c r="J225" i="5"/>
  <c r="J222" i="5" s="1"/>
  <c r="J237" i="5"/>
  <c r="J290" i="5"/>
  <c r="J349" i="5"/>
  <c r="I369" i="5"/>
  <c r="H369" i="5"/>
  <c r="J391" i="5"/>
  <c r="I390" i="5"/>
  <c r="G247" i="5"/>
  <c r="G246" i="5" s="1"/>
  <c r="J413" i="5"/>
  <c r="J128" i="5"/>
  <c r="J6" i="5"/>
  <c r="J5" i="5" s="1"/>
  <c r="J313" i="5"/>
  <c r="J312" i="5" s="1"/>
  <c r="H379" i="5"/>
  <c r="H378" i="5" s="1"/>
  <c r="J251" i="5"/>
  <c r="J250" i="5" s="1"/>
  <c r="H256" i="5"/>
  <c r="H247" i="5" s="1"/>
  <c r="H246" i="5" s="1"/>
  <c r="J207" i="5" l="1"/>
  <c r="J4" i="5"/>
  <c r="I159" i="5"/>
  <c r="I321" i="5"/>
  <c r="H260" i="5"/>
  <c r="J236" i="5"/>
  <c r="J422" i="5"/>
  <c r="G321" i="5"/>
  <c r="I260" i="5"/>
  <c r="J308" i="5"/>
  <c r="H159" i="5"/>
  <c r="H321" i="5"/>
  <c r="G159" i="5"/>
  <c r="G260" i="5"/>
  <c r="J143" i="5"/>
  <c r="J67" i="5"/>
  <c r="H3" i="5"/>
  <c r="J322" i="5"/>
  <c r="J390" i="5"/>
  <c r="J289" i="5"/>
  <c r="J160" i="5"/>
  <c r="J261" i="5"/>
  <c r="I3" i="5"/>
  <c r="J30" i="5"/>
  <c r="G3" i="5"/>
  <c r="J13" i="5"/>
  <c r="J247" i="5"/>
  <c r="J246" i="5" s="1"/>
  <c r="J159" i="5" l="1"/>
  <c r="J260" i="5"/>
  <c r="J321" i="5"/>
  <c r="J3" i="5"/>
  <c r="D247" i="3" l="1"/>
  <c r="F260" i="2"/>
  <c r="K113" i="2"/>
  <c r="K108" i="2"/>
  <c r="E5" i="3"/>
  <c r="E8" i="3"/>
  <c r="G302" i="2"/>
  <c r="G303" i="2"/>
  <c r="E301" i="3"/>
  <c r="G317" i="2"/>
  <c r="E288" i="3"/>
  <c r="C359" i="3"/>
  <c r="C358" i="3" s="1"/>
  <c r="F407" i="2"/>
  <c r="D389" i="3"/>
  <c r="D364" i="3"/>
  <c r="F380" i="2"/>
  <c r="E182" i="3"/>
  <c r="G192" i="2"/>
  <c r="E239" i="3" l="1"/>
  <c r="G252" i="2"/>
  <c r="F4" i="2"/>
  <c r="F7" i="2"/>
  <c r="C173" i="3" l="1"/>
  <c r="D57" i="3"/>
  <c r="D13" i="3"/>
  <c r="F413" i="3"/>
  <c r="G412" i="3"/>
  <c r="G411" i="3" s="1"/>
  <c r="E412" i="3"/>
  <c r="E411" i="3" s="1"/>
  <c r="D412" i="3"/>
  <c r="D411" i="3" s="1"/>
  <c r="C412" i="3"/>
  <c r="C411" i="3" s="1"/>
  <c r="F410" i="3"/>
  <c r="H410" i="3" s="1"/>
  <c r="F409" i="3"/>
  <c r="H409" i="3" s="1"/>
  <c r="F408" i="3"/>
  <c r="H408" i="3" s="1"/>
  <c r="G407" i="3"/>
  <c r="E407" i="3"/>
  <c r="D407" i="3"/>
  <c r="C407" i="3"/>
  <c r="F406" i="3"/>
  <c r="H406" i="3" s="1"/>
  <c r="H405" i="3" s="1"/>
  <c r="G405" i="3"/>
  <c r="E405" i="3"/>
  <c r="D405" i="3"/>
  <c r="C405" i="3"/>
  <c r="F404" i="3"/>
  <c r="H404" i="3" s="1"/>
  <c r="H403" i="3" s="1"/>
  <c r="G403" i="3"/>
  <c r="E403" i="3"/>
  <c r="D403" i="3"/>
  <c r="C403" i="3"/>
  <c r="F402" i="3"/>
  <c r="H402" i="3" s="1"/>
  <c r="H401" i="3" s="1"/>
  <c r="G401" i="3"/>
  <c r="E401" i="3"/>
  <c r="D401" i="3"/>
  <c r="C401" i="3"/>
  <c r="F400" i="3"/>
  <c r="H400" i="3" s="1"/>
  <c r="F399" i="3"/>
  <c r="G398" i="3"/>
  <c r="E398" i="3"/>
  <c r="D398" i="3"/>
  <c r="C398" i="3"/>
  <c r="F397" i="3"/>
  <c r="G396" i="3"/>
  <c r="E396" i="3"/>
  <c r="D396" i="3"/>
  <c r="C396" i="3"/>
  <c r="F394" i="3"/>
  <c r="H394" i="3" s="1"/>
  <c r="F393" i="3"/>
  <c r="H393" i="3" s="1"/>
  <c r="F392" i="3"/>
  <c r="H392" i="3" s="1"/>
  <c r="F391" i="3"/>
  <c r="G390" i="3"/>
  <c r="E390" i="3"/>
  <c r="D390" i="3"/>
  <c r="C390" i="3"/>
  <c r="F389" i="3"/>
  <c r="H389" i="3" s="1"/>
  <c r="F388" i="3"/>
  <c r="G387" i="3"/>
  <c r="E387" i="3"/>
  <c r="D387" i="3"/>
  <c r="C387" i="3"/>
  <c r="F386" i="3"/>
  <c r="G385" i="3"/>
  <c r="E385" i="3"/>
  <c r="D385" i="3"/>
  <c r="C385" i="3"/>
  <c r="F384" i="3"/>
  <c r="H384" i="3" s="1"/>
  <c r="F383" i="3"/>
  <c r="H383" i="3" s="1"/>
  <c r="G382" i="3"/>
  <c r="E382" i="3"/>
  <c r="D382" i="3"/>
  <c r="C382" i="3"/>
  <c r="F381" i="3"/>
  <c r="H381" i="3" s="1"/>
  <c r="H380" i="3" s="1"/>
  <c r="G380" i="3"/>
  <c r="E380" i="3"/>
  <c r="D380" i="3"/>
  <c r="C380" i="3"/>
  <c r="F379" i="3"/>
  <c r="H379" i="3" s="1"/>
  <c r="F378" i="3"/>
  <c r="H378" i="3" s="1"/>
  <c r="F377" i="3"/>
  <c r="H377" i="3" s="1"/>
  <c r="F376" i="3"/>
  <c r="H376" i="3" s="1"/>
  <c r="F375" i="3"/>
  <c r="H375" i="3" s="1"/>
  <c r="F374" i="3"/>
  <c r="G373" i="3"/>
  <c r="E373" i="3"/>
  <c r="D373" i="3"/>
  <c r="C373" i="3"/>
  <c r="F372" i="3"/>
  <c r="H372" i="3" s="1"/>
  <c r="F371" i="3"/>
  <c r="H371" i="3" s="1"/>
  <c r="G370" i="3"/>
  <c r="E370" i="3"/>
  <c r="D370" i="3"/>
  <c r="C370" i="3"/>
  <c r="F368" i="3"/>
  <c r="H368" i="3" s="1"/>
  <c r="F367" i="3"/>
  <c r="H367" i="3" s="1"/>
  <c r="G366" i="3"/>
  <c r="G365" i="3" s="1"/>
  <c r="E366" i="3"/>
  <c r="E365" i="3" s="1"/>
  <c r="D366" i="3"/>
  <c r="D365" i="3" s="1"/>
  <c r="C366" i="3"/>
  <c r="C365" i="3" s="1"/>
  <c r="F364" i="3"/>
  <c r="H364" i="3" s="1"/>
  <c r="F363" i="3"/>
  <c r="H363" i="3" s="1"/>
  <c r="F362" i="3"/>
  <c r="H362" i="3" s="1"/>
  <c r="F361" i="3"/>
  <c r="H361" i="3" s="1"/>
  <c r="F360" i="3"/>
  <c r="G359" i="3"/>
  <c r="G358" i="3" s="1"/>
  <c r="E359" i="3"/>
  <c r="E358" i="3" s="1"/>
  <c r="D359" i="3"/>
  <c r="D358" i="3" s="1"/>
  <c r="F357" i="3"/>
  <c r="G356" i="3"/>
  <c r="E356" i="3"/>
  <c r="D356" i="3"/>
  <c r="C356" i="3"/>
  <c r="F355" i="3"/>
  <c r="G354" i="3"/>
  <c r="E354" i="3"/>
  <c r="D354" i="3"/>
  <c r="C354" i="3"/>
  <c r="F353" i="3"/>
  <c r="G352" i="3"/>
  <c r="E352" i="3"/>
  <c r="D352" i="3"/>
  <c r="C352" i="3"/>
  <c r="F350" i="3"/>
  <c r="H350" i="3" s="1"/>
  <c r="F349" i="3"/>
  <c r="G348" i="3"/>
  <c r="E348" i="3"/>
  <c r="D348" i="3"/>
  <c r="C348" i="3"/>
  <c r="F347" i="3"/>
  <c r="H347" i="3" s="1"/>
  <c r="F346" i="3"/>
  <c r="H346" i="3" s="1"/>
  <c r="F345" i="3"/>
  <c r="H345" i="3" s="1"/>
  <c r="F344" i="3"/>
  <c r="H344" i="3" s="1"/>
  <c r="F343" i="3"/>
  <c r="H343" i="3" s="1"/>
  <c r="F342" i="3"/>
  <c r="H342" i="3" s="1"/>
  <c r="F341" i="3"/>
  <c r="H341" i="3" s="1"/>
  <c r="F340" i="3"/>
  <c r="H340" i="3" s="1"/>
  <c r="F339" i="3"/>
  <c r="H339" i="3" s="1"/>
  <c r="F338" i="3"/>
  <c r="G337" i="3"/>
  <c r="E337" i="3"/>
  <c r="D337" i="3"/>
  <c r="C337" i="3"/>
  <c r="F336" i="3"/>
  <c r="H336" i="3" s="1"/>
  <c r="F335" i="3"/>
  <c r="H335" i="3" s="1"/>
  <c r="F334" i="3"/>
  <c r="H334" i="3" s="1"/>
  <c r="F333" i="3"/>
  <c r="H333" i="3" s="1"/>
  <c r="G332" i="3"/>
  <c r="E332" i="3"/>
  <c r="D332" i="3"/>
  <c r="C332" i="3"/>
  <c r="F331" i="3"/>
  <c r="H331" i="3" s="1"/>
  <c r="F330" i="3"/>
  <c r="H330" i="3" s="1"/>
  <c r="F329" i="3"/>
  <c r="H329" i="3" s="1"/>
  <c r="F328" i="3"/>
  <c r="H328" i="3" s="1"/>
  <c r="F327" i="3"/>
  <c r="H327" i="3" s="1"/>
  <c r="F326" i="3"/>
  <c r="G325" i="3"/>
  <c r="E325" i="3"/>
  <c r="D325" i="3"/>
  <c r="C325" i="3"/>
  <c r="F324" i="3"/>
  <c r="H324" i="3" s="1"/>
  <c r="F323" i="3"/>
  <c r="G322" i="3"/>
  <c r="E322" i="3"/>
  <c r="D322" i="3"/>
  <c r="C322" i="3"/>
  <c r="F321" i="3"/>
  <c r="H321" i="3" s="1"/>
  <c r="F320" i="3"/>
  <c r="H320" i="3" s="1"/>
  <c r="F319" i="3"/>
  <c r="H319" i="3" s="1"/>
  <c r="F318" i="3"/>
  <c r="H318" i="3" s="1"/>
  <c r="F317" i="3"/>
  <c r="H317" i="3" s="1"/>
  <c r="F316" i="3"/>
  <c r="H316" i="3" s="1"/>
  <c r="F315" i="3"/>
  <c r="H315" i="3" s="1"/>
  <c r="F314" i="3"/>
  <c r="H314" i="3" s="1"/>
  <c r="F313" i="3"/>
  <c r="H313" i="3" s="1"/>
  <c r="F312" i="3"/>
  <c r="H312" i="3" s="1"/>
  <c r="F311" i="3"/>
  <c r="H311" i="3" s="1"/>
  <c r="G310" i="3"/>
  <c r="E310" i="3"/>
  <c r="D310" i="3"/>
  <c r="C310" i="3"/>
  <c r="F307" i="3"/>
  <c r="H307" i="3" s="1"/>
  <c r="H306" i="3" s="1"/>
  <c r="G306" i="3"/>
  <c r="E306" i="3"/>
  <c r="D306" i="3"/>
  <c r="C306" i="3"/>
  <c r="F305" i="3"/>
  <c r="H305" i="3" s="1"/>
  <c r="F304" i="3"/>
  <c r="H304" i="3" s="1"/>
  <c r="F303" i="3"/>
  <c r="G302" i="3"/>
  <c r="E302" i="3"/>
  <c r="D302" i="3"/>
  <c r="C302" i="3"/>
  <c r="F301" i="3"/>
  <c r="F300" i="3" s="1"/>
  <c r="G300" i="3"/>
  <c r="E300" i="3"/>
  <c r="D300" i="3"/>
  <c r="C300" i="3"/>
  <c r="F299" i="3"/>
  <c r="F298" i="3"/>
  <c r="H298" i="3" s="1"/>
  <c r="G297" i="3"/>
  <c r="E297" i="3"/>
  <c r="D297" i="3"/>
  <c r="C297" i="3"/>
  <c r="F295" i="3"/>
  <c r="H295" i="3" s="1"/>
  <c r="F294" i="3"/>
  <c r="H294" i="3" s="1"/>
  <c r="F293" i="3"/>
  <c r="G292" i="3"/>
  <c r="E292" i="3"/>
  <c r="D292" i="3"/>
  <c r="C292" i="3"/>
  <c r="F291" i="3"/>
  <c r="H291" i="3" s="1"/>
  <c r="H290" i="3" s="1"/>
  <c r="G290" i="3"/>
  <c r="E290" i="3"/>
  <c r="D290" i="3"/>
  <c r="C290" i="3"/>
  <c r="F289" i="3"/>
  <c r="H289" i="3" s="1"/>
  <c r="F288" i="3"/>
  <c r="H288" i="3" s="1"/>
  <c r="G287" i="3"/>
  <c r="E287" i="3"/>
  <c r="D287" i="3"/>
  <c r="C287" i="3"/>
  <c r="F286" i="3"/>
  <c r="H286" i="3" s="1"/>
  <c r="F285" i="3"/>
  <c r="H285" i="3" s="1"/>
  <c r="F284" i="3"/>
  <c r="H284" i="3" s="1"/>
  <c r="F283" i="3"/>
  <c r="H283" i="3" s="1"/>
  <c r="F282" i="3"/>
  <c r="H282" i="3" s="1"/>
  <c r="F281" i="3"/>
  <c r="F280" i="3"/>
  <c r="H280" i="3" s="1"/>
  <c r="G279" i="3"/>
  <c r="E279" i="3"/>
  <c r="D279" i="3"/>
  <c r="C279" i="3"/>
  <c r="F277" i="3"/>
  <c r="H277" i="3" s="1"/>
  <c r="F276" i="3"/>
  <c r="H276" i="3" s="1"/>
  <c r="G275" i="3"/>
  <c r="E275" i="3"/>
  <c r="D275" i="3"/>
  <c r="C275" i="3"/>
  <c r="F274" i="3"/>
  <c r="H274" i="3" s="1"/>
  <c r="F273" i="3"/>
  <c r="H273" i="3" s="1"/>
  <c r="F272" i="3"/>
  <c r="H272" i="3" s="1"/>
  <c r="F271" i="3"/>
  <c r="H271" i="3" s="1"/>
  <c r="F270" i="3"/>
  <c r="H270" i="3" s="1"/>
  <c r="F269" i="3"/>
  <c r="H269" i="3" s="1"/>
  <c r="F268" i="3"/>
  <c r="H268" i="3" s="1"/>
  <c r="F267" i="3"/>
  <c r="H267" i="3" s="1"/>
  <c r="F266" i="3"/>
  <c r="H266" i="3" s="1"/>
  <c r="G265" i="3"/>
  <c r="E265" i="3"/>
  <c r="D265" i="3"/>
  <c r="C265" i="3"/>
  <c r="F264" i="3"/>
  <c r="H264" i="3" s="1"/>
  <c r="F263" i="3"/>
  <c r="H263" i="3" s="1"/>
  <c r="F262" i="3"/>
  <c r="H262" i="3" s="1"/>
  <c r="F261" i="3"/>
  <c r="H261" i="3" s="1"/>
  <c r="F260" i="3"/>
  <c r="H260" i="3" s="1"/>
  <c r="F259" i="3"/>
  <c r="H259" i="3" s="1"/>
  <c r="F258" i="3"/>
  <c r="H258" i="3" s="1"/>
  <c r="F257" i="3"/>
  <c r="H257" i="3" s="1"/>
  <c r="F256" i="3"/>
  <c r="H256" i="3" s="1"/>
  <c r="F255" i="3"/>
  <c r="H255" i="3" s="1"/>
  <c r="F254" i="3"/>
  <c r="H254" i="3" s="1"/>
  <c r="F253" i="3"/>
  <c r="H253" i="3" s="1"/>
  <c r="G252" i="3"/>
  <c r="E252" i="3"/>
  <c r="D252" i="3"/>
  <c r="C252" i="3"/>
  <c r="F249" i="3"/>
  <c r="H249" i="3" s="1"/>
  <c r="F248" i="3"/>
  <c r="H248" i="3" s="1"/>
  <c r="F247" i="3"/>
  <c r="H247" i="3" s="1"/>
  <c r="G246" i="3"/>
  <c r="E246" i="3"/>
  <c r="D246" i="3"/>
  <c r="C246" i="3"/>
  <c r="F245" i="3"/>
  <c r="F244" i="3" s="1"/>
  <c r="G244" i="3"/>
  <c r="E244" i="3"/>
  <c r="D244" i="3"/>
  <c r="C244" i="3"/>
  <c r="F243" i="3"/>
  <c r="H243" i="3" s="1"/>
  <c r="H242" i="3" s="1"/>
  <c r="G242" i="3"/>
  <c r="E242" i="3"/>
  <c r="D242" i="3"/>
  <c r="C242" i="3"/>
  <c r="E241" i="3"/>
  <c r="E240" i="3" s="1"/>
  <c r="C241" i="3"/>
  <c r="G240" i="3"/>
  <c r="D240" i="3"/>
  <c r="F239" i="3"/>
  <c r="H239" i="3" s="1"/>
  <c r="H238" i="3" s="1"/>
  <c r="G238" i="3"/>
  <c r="E238" i="3"/>
  <c r="D238" i="3"/>
  <c r="C238" i="3"/>
  <c r="F235" i="3"/>
  <c r="G235" i="3" s="1"/>
  <c r="F234" i="3"/>
  <c r="H233" i="3"/>
  <c r="E233" i="3"/>
  <c r="D233" i="3"/>
  <c r="C233" i="3"/>
  <c r="F232" i="3"/>
  <c r="G232" i="3" s="1"/>
  <c r="G231" i="3" s="1"/>
  <c r="H231" i="3"/>
  <c r="E231" i="3"/>
  <c r="D231" i="3"/>
  <c r="C231" i="3"/>
  <c r="F230" i="3"/>
  <c r="G230" i="3" s="1"/>
  <c r="F229" i="3"/>
  <c r="G229" i="3" s="1"/>
  <c r="F228" i="3"/>
  <c r="H227" i="3"/>
  <c r="E227" i="3"/>
  <c r="D227" i="3"/>
  <c r="C227" i="3"/>
  <c r="F225" i="3"/>
  <c r="G225" i="3" s="1"/>
  <c r="F224" i="3"/>
  <c r="G224" i="3" s="1"/>
  <c r="H223" i="3"/>
  <c r="E223" i="3"/>
  <c r="D223" i="3"/>
  <c r="C223" i="3"/>
  <c r="F222" i="3"/>
  <c r="G222" i="3" s="1"/>
  <c r="F221" i="3"/>
  <c r="G221" i="3" s="1"/>
  <c r="F220" i="3"/>
  <c r="G220" i="3" s="1"/>
  <c r="F219" i="3"/>
  <c r="G219" i="3" s="1"/>
  <c r="F218" i="3"/>
  <c r="G218" i="3" s="1"/>
  <c r="F217" i="3"/>
  <c r="G217" i="3" s="1"/>
  <c r="F216" i="3"/>
  <c r="H215" i="3"/>
  <c r="E215" i="3"/>
  <c r="D215" i="3"/>
  <c r="C215" i="3"/>
  <c r="F214" i="3"/>
  <c r="F213" i="3" s="1"/>
  <c r="H213" i="3"/>
  <c r="E213" i="3"/>
  <c r="D213" i="3"/>
  <c r="C213" i="3"/>
  <c r="F211" i="3"/>
  <c r="G211" i="3" s="1"/>
  <c r="F210" i="3"/>
  <c r="G210" i="3" s="1"/>
  <c r="H209" i="3"/>
  <c r="E209" i="3"/>
  <c r="D209" i="3"/>
  <c r="C209" i="3"/>
  <c r="F208" i="3"/>
  <c r="G208" i="3" s="1"/>
  <c r="F207" i="3"/>
  <c r="G207" i="3" s="1"/>
  <c r="F206" i="3"/>
  <c r="G206" i="3" s="1"/>
  <c r="F205" i="3"/>
  <c r="G205" i="3" s="1"/>
  <c r="F204" i="3"/>
  <c r="G204" i="3" s="1"/>
  <c r="F203" i="3"/>
  <c r="G203" i="3" s="1"/>
  <c r="F202" i="3"/>
  <c r="G202" i="3" s="1"/>
  <c r="F201" i="3"/>
  <c r="G201" i="3" s="1"/>
  <c r="H200" i="3"/>
  <c r="E200" i="3"/>
  <c r="D200" i="3"/>
  <c r="D199" i="3" s="1"/>
  <c r="C200" i="3"/>
  <c r="F198" i="3"/>
  <c r="F197" i="3" s="1"/>
  <c r="H197" i="3"/>
  <c r="E197" i="3"/>
  <c r="D197" i="3"/>
  <c r="C197" i="3"/>
  <c r="F196" i="3"/>
  <c r="G196" i="3" s="1"/>
  <c r="G195" i="3" s="1"/>
  <c r="H195" i="3"/>
  <c r="E195" i="3"/>
  <c r="D195" i="3"/>
  <c r="C195" i="3"/>
  <c r="F194" i="3"/>
  <c r="F193" i="3" s="1"/>
  <c r="H193" i="3"/>
  <c r="E193" i="3"/>
  <c r="D193" i="3"/>
  <c r="C193" i="3"/>
  <c r="F192" i="3"/>
  <c r="G192" i="3" s="1"/>
  <c r="F191" i="3"/>
  <c r="G191" i="3" s="1"/>
  <c r="H190" i="3"/>
  <c r="E190" i="3"/>
  <c r="D190" i="3"/>
  <c r="C190" i="3"/>
  <c r="F189" i="3"/>
  <c r="G189" i="3" s="1"/>
  <c r="F188" i="3"/>
  <c r="G188" i="3" s="1"/>
  <c r="F187" i="3"/>
  <c r="G187" i="3" s="1"/>
  <c r="F186" i="3"/>
  <c r="G186" i="3" s="1"/>
  <c r="F185" i="3"/>
  <c r="G185" i="3" s="1"/>
  <c r="H184" i="3"/>
  <c r="E184" i="3"/>
  <c r="D184" i="3"/>
  <c r="C184" i="3"/>
  <c r="F183" i="3"/>
  <c r="G183" i="3" s="1"/>
  <c r="F182" i="3"/>
  <c r="G182" i="3" s="1"/>
  <c r="F181" i="3"/>
  <c r="G181" i="3" s="1"/>
  <c r="F180" i="3"/>
  <c r="G180" i="3" s="1"/>
  <c r="F179" i="3"/>
  <c r="G179" i="3" s="1"/>
  <c r="F178" i="3"/>
  <c r="G178" i="3" s="1"/>
  <c r="F177" i="3"/>
  <c r="G177" i="3" s="1"/>
  <c r="F176" i="3"/>
  <c r="G176" i="3" s="1"/>
  <c r="F175" i="3"/>
  <c r="G175" i="3" s="1"/>
  <c r="F174" i="3"/>
  <c r="G174" i="3" s="1"/>
  <c r="H173" i="3"/>
  <c r="E173" i="3"/>
  <c r="D173" i="3"/>
  <c r="F172" i="3"/>
  <c r="G172" i="3" s="1"/>
  <c r="F171" i="3"/>
  <c r="G171" i="3" s="1"/>
  <c r="F170" i="3"/>
  <c r="G170" i="3" s="1"/>
  <c r="F169" i="3"/>
  <c r="G169" i="3" s="1"/>
  <c r="F168" i="3"/>
  <c r="G168" i="3" s="1"/>
  <c r="F167" i="3"/>
  <c r="G167" i="3" s="1"/>
  <c r="F166" i="3"/>
  <c r="G166" i="3" s="1"/>
  <c r="F165" i="3"/>
  <c r="G165" i="3" s="1"/>
  <c r="F164" i="3"/>
  <c r="G164" i="3" s="1"/>
  <c r="F163" i="3"/>
  <c r="G163" i="3" s="1"/>
  <c r="F162" i="3"/>
  <c r="G162" i="3" s="1"/>
  <c r="F161" i="3"/>
  <c r="G161" i="3" s="1"/>
  <c r="H160" i="3"/>
  <c r="E160" i="3"/>
  <c r="D160" i="3"/>
  <c r="C160" i="3"/>
  <c r="F159" i="3"/>
  <c r="G159" i="3" s="1"/>
  <c r="G158" i="3" s="1"/>
  <c r="H158" i="3"/>
  <c r="E158" i="3"/>
  <c r="D158" i="3"/>
  <c r="C158" i="3"/>
  <c r="F157" i="3"/>
  <c r="G157" i="3" s="1"/>
  <c r="F156" i="3"/>
  <c r="G156" i="3" s="1"/>
  <c r="H155" i="3"/>
  <c r="E155" i="3"/>
  <c r="D155" i="3"/>
  <c r="C155" i="3"/>
  <c r="F152" i="3"/>
  <c r="H152" i="3" s="1"/>
  <c r="F151" i="3"/>
  <c r="H151" i="3" s="1"/>
  <c r="G150" i="3"/>
  <c r="E150" i="3"/>
  <c r="D150" i="3"/>
  <c r="C150" i="3"/>
  <c r="F149" i="3"/>
  <c r="H149" i="3" s="1"/>
  <c r="F148" i="3"/>
  <c r="G147" i="3"/>
  <c r="E147" i="3"/>
  <c r="D147" i="3"/>
  <c r="C147" i="3"/>
  <c r="F146" i="3"/>
  <c r="H146" i="3" s="1"/>
  <c r="F145" i="3"/>
  <c r="H145" i="3" s="1"/>
  <c r="F144" i="3"/>
  <c r="H144" i="3" s="1"/>
  <c r="F143" i="3"/>
  <c r="H143" i="3" s="1"/>
  <c r="G142" i="3"/>
  <c r="E142" i="3"/>
  <c r="D142" i="3"/>
  <c r="C142" i="3"/>
  <c r="F141" i="3"/>
  <c r="H141" i="3" s="1"/>
  <c r="H140" i="3" s="1"/>
  <c r="G140" i="3"/>
  <c r="E140" i="3"/>
  <c r="D140" i="3"/>
  <c r="C140" i="3"/>
  <c r="F139" i="3"/>
  <c r="H139" i="3" s="1"/>
  <c r="H138" i="3" s="1"/>
  <c r="G138" i="3"/>
  <c r="E138" i="3"/>
  <c r="D138" i="3"/>
  <c r="C138" i="3"/>
  <c r="F136" i="3"/>
  <c r="H136" i="3" s="1"/>
  <c r="F135" i="3"/>
  <c r="H135" i="3" s="1"/>
  <c r="F134" i="3"/>
  <c r="H134" i="3" s="1"/>
  <c r="G133" i="3"/>
  <c r="E133" i="3"/>
  <c r="D133" i="3"/>
  <c r="C133" i="3"/>
  <c r="F132" i="3"/>
  <c r="H132" i="3" s="1"/>
  <c r="F131" i="3"/>
  <c r="H131" i="3" s="1"/>
  <c r="F130" i="3"/>
  <c r="H130" i="3" s="1"/>
  <c r="G129" i="3"/>
  <c r="E129" i="3"/>
  <c r="D129" i="3"/>
  <c r="C129" i="3"/>
  <c r="F128" i="3"/>
  <c r="H128" i="3" s="1"/>
  <c r="F127" i="3"/>
  <c r="H127" i="3" s="1"/>
  <c r="F126" i="3"/>
  <c r="H126" i="3" s="1"/>
  <c r="G125" i="3"/>
  <c r="E125" i="3"/>
  <c r="D125" i="3"/>
  <c r="C125" i="3"/>
  <c r="F124" i="3"/>
  <c r="H124" i="3" s="1"/>
  <c r="H123" i="3" s="1"/>
  <c r="G123" i="3"/>
  <c r="E123" i="3"/>
  <c r="D123" i="3"/>
  <c r="C123" i="3"/>
  <c r="F121" i="3"/>
  <c r="H121" i="3" s="1"/>
  <c r="G120" i="3"/>
  <c r="E120" i="3"/>
  <c r="D120" i="3"/>
  <c r="C120" i="3"/>
  <c r="F119" i="3"/>
  <c r="H119" i="3" s="1"/>
  <c r="F118" i="3"/>
  <c r="H118" i="3" s="1"/>
  <c r="F117" i="3"/>
  <c r="H117" i="3" s="1"/>
  <c r="F116" i="3"/>
  <c r="H116" i="3" s="1"/>
  <c r="F115" i="3"/>
  <c r="H115" i="3" s="1"/>
  <c r="F114" i="3"/>
  <c r="H114" i="3" s="1"/>
  <c r="F113" i="3"/>
  <c r="H113" i="3" s="1"/>
  <c r="F112" i="3"/>
  <c r="G111" i="3"/>
  <c r="E111" i="3"/>
  <c r="D111" i="3"/>
  <c r="C111" i="3"/>
  <c r="F110" i="3"/>
  <c r="G109" i="3"/>
  <c r="E109" i="3"/>
  <c r="D109" i="3"/>
  <c r="C109" i="3"/>
  <c r="F108" i="3"/>
  <c r="H108" i="3" s="1"/>
  <c r="F107" i="3"/>
  <c r="H107" i="3" s="1"/>
  <c r="F106" i="3"/>
  <c r="G105" i="3"/>
  <c r="E105" i="3"/>
  <c r="D105" i="3"/>
  <c r="C105" i="3"/>
  <c r="F104" i="3"/>
  <c r="H104" i="3" s="1"/>
  <c r="F103" i="3"/>
  <c r="H103" i="3" s="1"/>
  <c r="F102" i="3"/>
  <c r="G101" i="3"/>
  <c r="E101" i="3"/>
  <c r="D101" i="3"/>
  <c r="C101" i="3"/>
  <c r="F100" i="3"/>
  <c r="H100" i="3" s="1"/>
  <c r="F99" i="3"/>
  <c r="H99" i="3" s="1"/>
  <c r="F98" i="3"/>
  <c r="G97" i="3"/>
  <c r="E97" i="3"/>
  <c r="D97" i="3"/>
  <c r="C97" i="3"/>
  <c r="F96" i="3"/>
  <c r="H96" i="3" s="1"/>
  <c r="F95" i="3"/>
  <c r="H95" i="3" s="1"/>
  <c r="F94" i="3"/>
  <c r="H94" i="3" s="1"/>
  <c r="F93" i="3"/>
  <c r="H93" i="3" s="1"/>
  <c r="F92" i="3"/>
  <c r="H92" i="3" s="1"/>
  <c r="F91" i="3"/>
  <c r="H91" i="3" s="1"/>
  <c r="F90" i="3"/>
  <c r="G89" i="3"/>
  <c r="E89" i="3"/>
  <c r="D89" i="3"/>
  <c r="C89" i="3"/>
  <c r="F88" i="3"/>
  <c r="H88" i="3" s="1"/>
  <c r="F87" i="3"/>
  <c r="H87" i="3" s="1"/>
  <c r="F86" i="3"/>
  <c r="G85" i="3"/>
  <c r="E85" i="3"/>
  <c r="D85" i="3"/>
  <c r="C85" i="3"/>
  <c r="F84" i="3"/>
  <c r="H84" i="3" s="1"/>
  <c r="F83" i="3"/>
  <c r="H83" i="3" s="1"/>
  <c r="F82" i="3"/>
  <c r="G81" i="3"/>
  <c r="E81" i="3"/>
  <c r="D81" i="3"/>
  <c r="C81" i="3"/>
  <c r="F80" i="3"/>
  <c r="H80" i="3" s="1"/>
  <c r="F79" i="3"/>
  <c r="H79" i="3" s="1"/>
  <c r="F78" i="3"/>
  <c r="H78" i="3" s="1"/>
  <c r="F77" i="3"/>
  <c r="H77" i="3" s="1"/>
  <c r="F76" i="3"/>
  <c r="H76" i="3" s="1"/>
  <c r="F75" i="3"/>
  <c r="H75" i="3" s="1"/>
  <c r="F74" i="3"/>
  <c r="G73" i="3"/>
  <c r="E73" i="3"/>
  <c r="D73" i="3"/>
  <c r="C73" i="3"/>
  <c r="F72" i="3"/>
  <c r="H72" i="3" s="1"/>
  <c r="G71" i="3"/>
  <c r="E71" i="3"/>
  <c r="D71" i="3"/>
  <c r="C71" i="3"/>
  <c r="F70" i="3"/>
  <c r="H70" i="3" s="1"/>
  <c r="F69" i="3"/>
  <c r="H69" i="3" s="1"/>
  <c r="F68" i="3"/>
  <c r="H68" i="3" s="1"/>
  <c r="F67" i="3"/>
  <c r="G66" i="3"/>
  <c r="E66" i="3"/>
  <c r="D66" i="3"/>
  <c r="C66" i="3"/>
  <c r="F65" i="3"/>
  <c r="H65" i="3" s="1"/>
  <c r="F64" i="3"/>
  <c r="H64" i="3" s="1"/>
  <c r="G63" i="3"/>
  <c r="E63" i="3"/>
  <c r="D63" i="3"/>
  <c r="C63" i="3"/>
  <c r="F61" i="3"/>
  <c r="G61" i="3" s="1"/>
  <c r="F60" i="3"/>
  <c r="G60" i="3" s="1"/>
  <c r="F59" i="3"/>
  <c r="G59" i="3" s="1"/>
  <c r="F58" i="3"/>
  <c r="G58" i="3" s="1"/>
  <c r="H57" i="3"/>
  <c r="E57" i="3"/>
  <c r="C57" i="3"/>
  <c r="F56" i="3"/>
  <c r="G56" i="3" s="1"/>
  <c r="G55" i="3" s="1"/>
  <c r="H55" i="3"/>
  <c r="E55" i="3"/>
  <c r="D55" i="3"/>
  <c r="C55" i="3"/>
  <c r="F54" i="3"/>
  <c r="G54" i="3" s="1"/>
  <c r="G53" i="3" s="1"/>
  <c r="H53" i="3"/>
  <c r="E53" i="3"/>
  <c r="D53" i="3"/>
  <c r="C53" i="3"/>
  <c r="F52" i="3"/>
  <c r="G52" i="3" s="1"/>
  <c r="F51" i="3"/>
  <c r="G51" i="3" s="1"/>
  <c r="F50" i="3"/>
  <c r="G50" i="3" s="1"/>
  <c r="F49" i="3"/>
  <c r="G49" i="3" s="1"/>
  <c r="H48" i="3"/>
  <c r="E48" i="3"/>
  <c r="D48" i="3"/>
  <c r="C48" i="3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H37" i="3"/>
  <c r="E37" i="3"/>
  <c r="D37" i="3"/>
  <c r="C37" i="3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H29" i="3"/>
  <c r="E29" i="3"/>
  <c r="D29" i="3"/>
  <c r="C29" i="3"/>
  <c r="F27" i="3"/>
  <c r="G27" i="3" s="1"/>
  <c r="F26" i="3"/>
  <c r="G26" i="3" s="1"/>
  <c r="F25" i="3"/>
  <c r="G25" i="3" s="1"/>
  <c r="F24" i="3"/>
  <c r="H23" i="3"/>
  <c r="E23" i="3"/>
  <c r="D23" i="3"/>
  <c r="C23" i="3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H13" i="3"/>
  <c r="E13" i="3"/>
  <c r="C13" i="3"/>
  <c r="C12" i="3" s="1"/>
  <c r="F11" i="3"/>
  <c r="G10" i="3"/>
  <c r="G9" i="3" s="1"/>
  <c r="E10" i="3"/>
  <c r="E9" i="3" s="1"/>
  <c r="D10" i="3"/>
  <c r="D9" i="3" s="1"/>
  <c r="C10" i="3"/>
  <c r="C9" i="3" s="1"/>
  <c r="F8" i="3"/>
  <c r="F7" i="3"/>
  <c r="H6" i="3"/>
  <c r="E6" i="3"/>
  <c r="D6" i="3"/>
  <c r="C6" i="3"/>
  <c r="F5" i="3"/>
  <c r="H4" i="3"/>
  <c r="E4" i="3"/>
  <c r="D4" i="3"/>
  <c r="C4" i="3"/>
  <c r="M15" i="2"/>
  <c r="S15" i="2"/>
  <c r="T15" i="2"/>
  <c r="E12" i="2"/>
  <c r="H19" i="2"/>
  <c r="I19" i="2" s="1"/>
  <c r="S19" i="2"/>
  <c r="T19" i="2"/>
  <c r="H33" i="2"/>
  <c r="I33" i="2" s="1"/>
  <c r="S33" i="2"/>
  <c r="T33" i="2"/>
  <c r="H56" i="2"/>
  <c r="I56" i="2" s="1"/>
  <c r="S56" i="2"/>
  <c r="T56" i="2"/>
  <c r="G254" i="2"/>
  <c r="G253" i="2" s="1"/>
  <c r="F431" i="2"/>
  <c r="F430" i="2" s="1"/>
  <c r="G431" i="2"/>
  <c r="G430" i="2" s="1"/>
  <c r="I431" i="2"/>
  <c r="I430" i="2" s="1"/>
  <c r="H432" i="2"/>
  <c r="H431" i="2" s="1"/>
  <c r="H430" i="2" s="1"/>
  <c r="H429" i="2"/>
  <c r="M429" i="2" s="1"/>
  <c r="H428" i="2"/>
  <c r="J428" i="2" s="1"/>
  <c r="H427" i="2"/>
  <c r="H425" i="2"/>
  <c r="J425" i="2" s="1"/>
  <c r="J424" i="2" s="1"/>
  <c r="H423" i="2"/>
  <c r="H422" i="2" s="1"/>
  <c r="H421" i="2"/>
  <c r="H420" i="2" s="1"/>
  <c r="H419" i="2"/>
  <c r="J419" i="2" s="1"/>
  <c r="H418" i="2"/>
  <c r="H416" i="2"/>
  <c r="H415" i="2" s="1"/>
  <c r="H413" i="2"/>
  <c r="M413" i="2" s="1"/>
  <c r="H412" i="2"/>
  <c r="H411" i="2"/>
  <c r="H410" i="2"/>
  <c r="J410" i="2" s="1"/>
  <c r="H408" i="2"/>
  <c r="H407" i="2"/>
  <c r="H406" i="2"/>
  <c r="M406" i="2" s="1"/>
  <c r="H404" i="2"/>
  <c r="H403" i="2" s="1"/>
  <c r="H402" i="2"/>
  <c r="J402" i="2" s="1"/>
  <c r="H401" i="2"/>
  <c r="H399" i="2"/>
  <c r="H398" i="2" s="1"/>
  <c r="H397" i="2"/>
  <c r="M397" i="2" s="1"/>
  <c r="H396" i="2"/>
  <c r="H395" i="2"/>
  <c r="H394" i="2"/>
  <c r="M394" i="2" s="1"/>
  <c r="H393" i="2"/>
  <c r="M393" i="2" s="1"/>
  <c r="H392" i="2"/>
  <c r="J392" i="2" s="1"/>
  <c r="H390" i="2"/>
  <c r="H389" i="2"/>
  <c r="M389" i="2" s="1"/>
  <c r="H386" i="2"/>
  <c r="H385" i="2"/>
  <c r="M385" i="2" s="1"/>
  <c r="H382" i="2"/>
  <c r="H381" i="2" s="1"/>
  <c r="H380" i="2"/>
  <c r="H379" i="2"/>
  <c r="M379" i="2" s="1"/>
  <c r="H378" i="2"/>
  <c r="M378" i="2" s="1"/>
  <c r="H377" i="2"/>
  <c r="H376" i="2"/>
  <c r="M376" i="2" s="1"/>
  <c r="H371" i="2"/>
  <c r="J371" i="2" s="1"/>
  <c r="J370" i="2" s="1"/>
  <c r="H369" i="2"/>
  <c r="H368" i="2" s="1"/>
  <c r="H366" i="2"/>
  <c r="M366" i="2" s="1"/>
  <c r="H365" i="2"/>
  <c r="H363" i="2"/>
  <c r="M363" i="2" s="1"/>
  <c r="H362" i="2"/>
  <c r="H361" i="2"/>
  <c r="H360" i="2"/>
  <c r="H359" i="2"/>
  <c r="M359" i="2" s="1"/>
  <c r="H358" i="2"/>
  <c r="H357" i="2"/>
  <c r="H356" i="2"/>
  <c r="J356" i="2" s="1"/>
  <c r="H355" i="2"/>
  <c r="M355" i="2" s="1"/>
  <c r="H354" i="2"/>
  <c r="H352" i="2"/>
  <c r="H351" i="2"/>
  <c r="M351" i="2" s="1"/>
  <c r="H350" i="2"/>
  <c r="M350" i="2" s="1"/>
  <c r="H349" i="2"/>
  <c r="H347" i="2"/>
  <c r="M347" i="2" s="1"/>
  <c r="H346" i="2"/>
  <c r="M346" i="2" s="1"/>
  <c r="H345" i="2"/>
  <c r="H344" i="2"/>
  <c r="H343" i="2"/>
  <c r="M343" i="2" s="1"/>
  <c r="H342" i="2"/>
  <c r="M342" i="2" s="1"/>
  <c r="H340" i="2"/>
  <c r="H339" i="2"/>
  <c r="H337" i="2"/>
  <c r="H336" i="2"/>
  <c r="H335" i="2"/>
  <c r="M335" i="2" s="1"/>
  <c r="H334" i="2"/>
  <c r="H333" i="2"/>
  <c r="H332" i="2"/>
  <c r="H331" i="2"/>
  <c r="M331" i="2" s="1"/>
  <c r="H330" i="2"/>
  <c r="H329" i="2"/>
  <c r="H328" i="2"/>
  <c r="H327" i="2"/>
  <c r="M327" i="2" s="1"/>
  <c r="H323" i="2"/>
  <c r="H322" i="2" s="1"/>
  <c r="H321" i="2"/>
  <c r="H320" i="2"/>
  <c r="H319" i="2"/>
  <c r="H317" i="2"/>
  <c r="H316" i="2" s="1"/>
  <c r="H315" i="2"/>
  <c r="H314" i="2"/>
  <c r="M314" i="2" s="1"/>
  <c r="H313" i="2"/>
  <c r="M313" i="2" s="1"/>
  <c r="H310" i="2"/>
  <c r="H309" i="2"/>
  <c r="M309" i="2" s="1"/>
  <c r="H308" i="2"/>
  <c r="H306" i="2"/>
  <c r="H305" i="2" s="1"/>
  <c r="H304" i="2"/>
  <c r="H303" i="2"/>
  <c r="H302" i="2"/>
  <c r="M302" i="2" s="1"/>
  <c r="H301" i="2"/>
  <c r="M301" i="2" s="1"/>
  <c r="H299" i="2"/>
  <c r="H298" i="2"/>
  <c r="M298" i="2" s="1"/>
  <c r="H297" i="2"/>
  <c r="J297" i="2" s="1"/>
  <c r="H296" i="2"/>
  <c r="H295" i="2"/>
  <c r="H294" i="2"/>
  <c r="M294" i="2" s="1"/>
  <c r="H293" i="2"/>
  <c r="M293" i="2" s="1"/>
  <c r="H290" i="2"/>
  <c r="M290" i="2" s="1"/>
  <c r="H289" i="2"/>
  <c r="H287" i="2"/>
  <c r="H286" i="2"/>
  <c r="M286" i="2" s="1"/>
  <c r="H285" i="2"/>
  <c r="M285" i="2" s="1"/>
  <c r="H284" i="2"/>
  <c r="H283" i="2"/>
  <c r="H282" i="2"/>
  <c r="M282" i="2" s="1"/>
  <c r="H281" i="2"/>
  <c r="M281" i="2" s="1"/>
  <c r="H280" i="2"/>
  <c r="H279" i="2"/>
  <c r="H277" i="2"/>
  <c r="M277" i="2" s="1"/>
  <c r="H276" i="2"/>
  <c r="H275" i="2"/>
  <c r="H274" i="2"/>
  <c r="M274" i="2" s="1"/>
  <c r="H273" i="2"/>
  <c r="M273" i="2" s="1"/>
  <c r="H272" i="2"/>
  <c r="H271" i="2"/>
  <c r="H270" i="2"/>
  <c r="M270" i="2" s="1"/>
  <c r="H269" i="2"/>
  <c r="M269" i="2" s="1"/>
  <c r="H268" i="2"/>
  <c r="H267" i="2"/>
  <c r="H266" i="2"/>
  <c r="M266" i="2" s="1"/>
  <c r="H4" i="2"/>
  <c r="H3" i="2" s="1"/>
  <c r="F12" i="2"/>
  <c r="F9" i="2"/>
  <c r="F8" i="2" s="1"/>
  <c r="F5" i="2"/>
  <c r="F3" i="2"/>
  <c r="F426" i="2"/>
  <c r="G426" i="2"/>
  <c r="I426" i="2"/>
  <c r="F424" i="2"/>
  <c r="G424" i="2"/>
  <c r="I424" i="2"/>
  <c r="F422" i="2"/>
  <c r="G422" i="2"/>
  <c r="I422" i="2"/>
  <c r="F420" i="2"/>
  <c r="G420" i="2"/>
  <c r="I420" i="2"/>
  <c r="F417" i="2"/>
  <c r="G417" i="2"/>
  <c r="I417" i="2"/>
  <c r="F415" i="2"/>
  <c r="G415" i="2"/>
  <c r="I415" i="2"/>
  <c r="F409" i="2"/>
  <c r="G409" i="2"/>
  <c r="I409" i="2"/>
  <c r="F405" i="2"/>
  <c r="G405" i="2"/>
  <c r="I405" i="2"/>
  <c r="F403" i="2"/>
  <c r="G403" i="2"/>
  <c r="I403" i="2"/>
  <c r="F400" i="2"/>
  <c r="G400" i="2"/>
  <c r="I400" i="2"/>
  <c r="F398" i="2"/>
  <c r="G398" i="2"/>
  <c r="I398" i="2"/>
  <c r="F391" i="2"/>
  <c r="G391" i="2"/>
  <c r="I391" i="2"/>
  <c r="F388" i="2"/>
  <c r="G388" i="2"/>
  <c r="I388" i="2"/>
  <c r="F384" i="2"/>
  <c r="F383" i="2" s="1"/>
  <c r="G384" i="2"/>
  <c r="G383" i="2" s="1"/>
  <c r="I384" i="2"/>
  <c r="I383" i="2" s="1"/>
  <c r="F381" i="2"/>
  <c r="G381" i="2"/>
  <c r="I381" i="2"/>
  <c r="F375" i="2"/>
  <c r="G375" i="2"/>
  <c r="I375" i="2"/>
  <c r="F372" i="2"/>
  <c r="G372" i="2"/>
  <c r="I372" i="2"/>
  <c r="F370" i="2"/>
  <c r="G370" i="2"/>
  <c r="I370" i="2"/>
  <c r="F368" i="2"/>
  <c r="G368" i="2"/>
  <c r="I368" i="2"/>
  <c r="F364" i="2"/>
  <c r="G364" i="2"/>
  <c r="I364" i="2"/>
  <c r="F353" i="2"/>
  <c r="G353" i="2"/>
  <c r="I353" i="2"/>
  <c r="F348" i="2"/>
  <c r="G348" i="2"/>
  <c r="I348" i="2"/>
  <c r="F341" i="2"/>
  <c r="G341" i="2"/>
  <c r="I341" i="2"/>
  <c r="F338" i="2"/>
  <c r="G338" i="2"/>
  <c r="I338" i="2"/>
  <c r="F326" i="2"/>
  <c r="G326" i="2"/>
  <c r="I326" i="2"/>
  <c r="F322" i="2"/>
  <c r="G322" i="2"/>
  <c r="I322" i="2"/>
  <c r="F318" i="2"/>
  <c r="G318" i="2"/>
  <c r="I318" i="2"/>
  <c r="F316" i="2"/>
  <c r="G316" i="2"/>
  <c r="I316" i="2"/>
  <c r="F312" i="2"/>
  <c r="G312" i="2"/>
  <c r="I312" i="2"/>
  <c r="F307" i="2"/>
  <c r="G307" i="2"/>
  <c r="I307" i="2"/>
  <c r="F305" i="2"/>
  <c r="G305" i="2"/>
  <c r="I305" i="2"/>
  <c r="F300" i="2"/>
  <c r="G300" i="2"/>
  <c r="I300" i="2"/>
  <c r="F292" i="2"/>
  <c r="G292" i="2"/>
  <c r="I292" i="2"/>
  <c r="F288" i="2"/>
  <c r="G288" i="2"/>
  <c r="I288" i="2"/>
  <c r="F278" i="2"/>
  <c r="G278" i="2"/>
  <c r="I278" i="2"/>
  <c r="F265" i="2"/>
  <c r="G265" i="2"/>
  <c r="I265" i="2"/>
  <c r="F259" i="2"/>
  <c r="G259" i="2"/>
  <c r="I259" i="2"/>
  <c r="F257" i="2"/>
  <c r="G257" i="2"/>
  <c r="I257" i="2"/>
  <c r="F255" i="2"/>
  <c r="G255" i="2"/>
  <c r="I255" i="2"/>
  <c r="F253" i="2"/>
  <c r="I253" i="2"/>
  <c r="F251" i="2"/>
  <c r="G251" i="2"/>
  <c r="I251" i="2"/>
  <c r="F246" i="2"/>
  <c r="G246" i="2"/>
  <c r="J246" i="2"/>
  <c r="F244" i="2"/>
  <c r="G244" i="2"/>
  <c r="J244" i="2"/>
  <c r="F240" i="2"/>
  <c r="G240" i="2"/>
  <c r="J240" i="2"/>
  <c r="J236" i="2"/>
  <c r="F236" i="2"/>
  <c r="G236" i="2"/>
  <c r="F228" i="2"/>
  <c r="G228" i="2"/>
  <c r="J228" i="2"/>
  <c r="F226" i="2"/>
  <c r="G226" i="2"/>
  <c r="J226" i="2"/>
  <c r="F222" i="2"/>
  <c r="G222" i="2"/>
  <c r="J222" i="2"/>
  <c r="F213" i="2"/>
  <c r="G213" i="2"/>
  <c r="J213" i="2"/>
  <c r="F210" i="2"/>
  <c r="G210" i="2"/>
  <c r="J210" i="2"/>
  <c r="F208" i="2"/>
  <c r="G208" i="2"/>
  <c r="J208" i="2"/>
  <c r="F206" i="2"/>
  <c r="G206" i="2"/>
  <c r="J206" i="2"/>
  <c r="F203" i="2"/>
  <c r="G203" i="2"/>
  <c r="J203" i="2"/>
  <c r="F196" i="2"/>
  <c r="G196" i="2"/>
  <c r="J196" i="2"/>
  <c r="F194" i="2"/>
  <c r="G194" i="2"/>
  <c r="J194" i="2"/>
  <c r="F182" i="2"/>
  <c r="G182" i="2"/>
  <c r="J182" i="2"/>
  <c r="F168" i="2"/>
  <c r="G168" i="2"/>
  <c r="J168" i="2"/>
  <c r="F166" i="2"/>
  <c r="G166" i="2"/>
  <c r="J166" i="2"/>
  <c r="F163" i="2"/>
  <c r="G163" i="2"/>
  <c r="J163" i="2"/>
  <c r="F158" i="2"/>
  <c r="G158" i="2"/>
  <c r="I158" i="2"/>
  <c r="F155" i="2"/>
  <c r="G155" i="2"/>
  <c r="I155" i="2"/>
  <c r="F150" i="2"/>
  <c r="G150" i="2"/>
  <c r="I150" i="2"/>
  <c r="F148" i="2"/>
  <c r="G148" i="2"/>
  <c r="I148" i="2"/>
  <c r="F146" i="2"/>
  <c r="G146" i="2"/>
  <c r="I146" i="2"/>
  <c r="F141" i="2"/>
  <c r="G141" i="2"/>
  <c r="I141" i="2"/>
  <c r="F137" i="2"/>
  <c r="G137" i="2"/>
  <c r="I137" i="2"/>
  <c r="F133" i="2"/>
  <c r="G133" i="2"/>
  <c r="I133" i="2"/>
  <c r="F131" i="2"/>
  <c r="G131" i="2"/>
  <c r="I131" i="2"/>
  <c r="F127" i="2"/>
  <c r="G127" i="2"/>
  <c r="I127" i="2"/>
  <c r="F118" i="2"/>
  <c r="G118" i="2"/>
  <c r="I118" i="2"/>
  <c r="F116" i="2"/>
  <c r="G116" i="2"/>
  <c r="I116" i="2"/>
  <c r="F112" i="2"/>
  <c r="G112" i="2"/>
  <c r="I112" i="2"/>
  <c r="F108" i="2"/>
  <c r="G108" i="2"/>
  <c r="I108" i="2"/>
  <c r="F104" i="2"/>
  <c r="G104" i="2"/>
  <c r="I104" i="2"/>
  <c r="F96" i="2"/>
  <c r="G96" i="2"/>
  <c r="I96" i="2"/>
  <c r="F92" i="2"/>
  <c r="G92" i="2"/>
  <c r="I92" i="2"/>
  <c r="F88" i="2"/>
  <c r="G88" i="2"/>
  <c r="I88" i="2"/>
  <c r="F80" i="2"/>
  <c r="G80" i="2"/>
  <c r="I80" i="2"/>
  <c r="F77" i="2"/>
  <c r="G77" i="2"/>
  <c r="I77" i="2"/>
  <c r="F72" i="2"/>
  <c r="G72" i="2"/>
  <c r="I72" i="2"/>
  <c r="F69" i="2"/>
  <c r="G69" i="2"/>
  <c r="I69" i="2"/>
  <c r="F61" i="2"/>
  <c r="G61" i="2"/>
  <c r="J61" i="2"/>
  <c r="F59" i="2"/>
  <c r="G59" i="2"/>
  <c r="J59" i="2"/>
  <c r="F57" i="2"/>
  <c r="G57" i="2"/>
  <c r="J57" i="2"/>
  <c r="F51" i="2"/>
  <c r="G51" i="2"/>
  <c r="J51" i="2"/>
  <c r="F39" i="2"/>
  <c r="G39" i="2"/>
  <c r="J39" i="2"/>
  <c r="F30" i="2"/>
  <c r="G30" i="2"/>
  <c r="J30" i="2"/>
  <c r="F24" i="2"/>
  <c r="G24" i="2"/>
  <c r="J24" i="2"/>
  <c r="G12" i="2"/>
  <c r="J12" i="2"/>
  <c r="G9" i="2"/>
  <c r="G8" i="2" s="1"/>
  <c r="I9" i="2"/>
  <c r="I8" i="2" s="1"/>
  <c r="G5" i="2"/>
  <c r="J5" i="2"/>
  <c r="G3" i="2"/>
  <c r="J3" i="2"/>
  <c r="M377" i="2"/>
  <c r="H252" i="2"/>
  <c r="H251" i="2" s="1"/>
  <c r="E431" i="2"/>
  <c r="E430" i="2" s="1"/>
  <c r="E254" i="2"/>
  <c r="E253" i="2" s="1"/>
  <c r="K120" i="2"/>
  <c r="Z193" i="2"/>
  <c r="T64" i="2"/>
  <c r="M183" i="2"/>
  <c r="M419" i="2"/>
  <c r="J404" i="2"/>
  <c r="J403" i="2" s="1"/>
  <c r="H373" i="2"/>
  <c r="J373" i="2" s="1"/>
  <c r="J372" i="2" s="1"/>
  <c r="M321" i="2"/>
  <c r="H262" i="2"/>
  <c r="M262" i="2" s="1"/>
  <c r="H261" i="2"/>
  <c r="M261" i="2" s="1"/>
  <c r="H260" i="2"/>
  <c r="H258" i="2"/>
  <c r="H257" i="2" s="1"/>
  <c r="H256" i="2"/>
  <c r="M256" i="2" s="1"/>
  <c r="H248" i="2"/>
  <c r="H247" i="2"/>
  <c r="M247" i="2" s="1"/>
  <c r="H245" i="2"/>
  <c r="M245" i="2" s="1"/>
  <c r="H243" i="2"/>
  <c r="M243" i="2" s="1"/>
  <c r="H242" i="2"/>
  <c r="H241" i="2"/>
  <c r="M241" i="2" s="1"/>
  <c r="H238" i="2"/>
  <c r="M238" i="2" s="1"/>
  <c r="H237" i="2"/>
  <c r="M237" i="2" s="1"/>
  <c r="H235" i="2"/>
  <c r="M235" i="2" s="1"/>
  <c r="H234" i="2"/>
  <c r="M234" i="2" s="1"/>
  <c r="H233" i="2"/>
  <c r="M233" i="2" s="1"/>
  <c r="H232" i="2"/>
  <c r="H231" i="2"/>
  <c r="H230" i="2"/>
  <c r="M230" i="2" s="1"/>
  <c r="H229" i="2"/>
  <c r="M229" i="2" s="1"/>
  <c r="H227" i="2"/>
  <c r="M227" i="2" s="1"/>
  <c r="H224" i="2"/>
  <c r="H223" i="2"/>
  <c r="M223" i="2" s="1"/>
  <c r="H221" i="2"/>
  <c r="M221" i="2" s="1"/>
  <c r="H220" i="2"/>
  <c r="H219" i="2"/>
  <c r="M219" i="2" s="1"/>
  <c r="H218" i="2"/>
  <c r="M218" i="2" s="1"/>
  <c r="H217" i="2"/>
  <c r="M217" i="2" s="1"/>
  <c r="H216" i="2"/>
  <c r="H215" i="2"/>
  <c r="H214" i="2"/>
  <c r="M214" i="2" s="1"/>
  <c r="H211" i="2"/>
  <c r="M211" i="2" s="1"/>
  <c r="H209" i="2"/>
  <c r="M209" i="2" s="1"/>
  <c r="H207" i="2"/>
  <c r="H206" i="2" s="1"/>
  <c r="H205" i="2"/>
  <c r="M205" i="2" s="1"/>
  <c r="H204" i="2"/>
  <c r="H202" i="2"/>
  <c r="M202" i="2" s="1"/>
  <c r="H201" i="2"/>
  <c r="H200" i="2"/>
  <c r="M200" i="2" s="1"/>
  <c r="H199" i="2"/>
  <c r="M199" i="2" s="1"/>
  <c r="H198" i="2"/>
  <c r="M198" i="2" s="1"/>
  <c r="H197" i="2"/>
  <c r="H195" i="2"/>
  <c r="M195" i="2" s="1"/>
  <c r="H193" i="2"/>
  <c r="H192" i="2"/>
  <c r="M192" i="2" s="1"/>
  <c r="H191" i="2"/>
  <c r="M191" i="2" s="1"/>
  <c r="H190" i="2"/>
  <c r="M190" i="2" s="1"/>
  <c r="H189" i="2"/>
  <c r="H188" i="2"/>
  <c r="M188" i="2" s="1"/>
  <c r="H187" i="2"/>
  <c r="H186" i="2"/>
  <c r="M186" i="2" s="1"/>
  <c r="H185" i="2"/>
  <c r="H184" i="2"/>
  <c r="M184" i="2" s="1"/>
  <c r="H181" i="2"/>
  <c r="H180" i="2"/>
  <c r="M180" i="2" s="1"/>
  <c r="H179" i="2"/>
  <c r="M179" i="2" s="1"/>
  <c r="H178" i="2"/>
  <c r="M178" i="2" s="1"/>
  <c r="H177" i="2"/>
  <c r="H176" i="2"/>
  <c r="M176" i="2" s="1"/>
  <c r="H175" i="2"/>
  <c r="M175" i="2" s="1"/>
  <c r="H174" i="2"/>
  <c r="M174" i="2" s="1"/>
  <c r="H173" i="2"/>
  <c r="H172" i="2"/>
  <c r="M172" i="2" s="1"/>
  <c r="H171" i="2"/>
  <c r="M171" i="2" s="1"/>
  <c r="H170" i="2"/>
  <c r="M170" i="2" s="1"/>
  <c r="H169" i="2"/>
  <c r="H167" i="2"/>
  <c r="M167" i="2" s="1"/>
  <c r="H165" i="2"/>
  <c r="H164" i="2"/>
  <c r="M164" i="2" s="1"/>
  <c r="G8" i="3" l="1"/>
  <c r="M260" i="2"/>
  <c r="H259" i="2"/>
  <c r="E154" i="3"/>
  <c r="H154" i="3"/>
  <c r="C154" i="3"/>
  <c r="D154" i="3"/>
  <c r="E251" i="3"/>
  <c r="F147" i="3"/>
  <c r="E122" i="3"/>
  <c r="F287" i="3"/>
  <c r="H301" i="3"/>
  <c r="H300" i="3" s="1"/>
  <c r="E3" i="3"/>
  <c r="D122" i="3"/>
  <c r="F184" i="3"/>
  <c r="G278" i="3"/>
  <c r="F306" i="3"/>
  <c r="C62" i="3"/>
  <c r="D296" i="3"/>
  <c r="F231" i="3"/>
  <c r="H245" i="3"/>
  <c r="H244" i="3" s="1"/>
  <c r="F209" i="3"/>
  <c r="D278" i="3"/>
  <c r="F279" i="3"/>
  <c r="H287" i="3"/>
  <c r="F297" i="3"/>
  <c r="F123" i="3"/>
  <c r="E237" i="3"/>
  <c r="E236" i="3" s="1"/>
  <c r="C296" i="3"/>
  <c r="G57" i="3"/>
  <c r="E226" i="3"/>
  <c r="F290" i="3"/>
  <c r="G296" i="3"/>
  <c r="D3" i="3"/>
  <c r="H28" i="3"/>
  <c r="C122" i="3"/>
  <c r="G122" i="3"/>
  <c r="C137" i="3"/>
  <c r="G137" i="3"/>
  <c r="H148" i="3"/>
  <c r="H147" i="3" s="1"/>
  <c r="G194" i="3"/>
  <c r="G193" i="3" s="1"/>
  <c r="F195" i="3"/>
  <c r="G198" i="3"/>
  <c r="G197" i="3" s="1"/>
  <c r="G214" i="3"/>
  <c r="G213" i="3" s="1"/>
  <c r="F223" i="3"/>
  <c r="H226" i="3"/>
  <c r="D226" i="3"/>
  <c r="G237" i="3"/>
  <c r="G236" i="3" s="1"/>
  <c r="F241" i="3"/>
  <c r="F240" i="3" s="1"/>
  <c r="H281" i="3"/>
  <c r="H279" i="3" s="1"/>
  <c r="E296" i="3"/>
  <c r="D351" i="3"/>
  <c r="D28" i="3"/>
  <c r="G223" i="3"/>
  <c r="F227" i="3"/>
  <c r="F233" i="3"/>
  <c r="F246" i="3"/>
  <c r="D369" i="3"/>
  <c r="C278" i="3"/>
  <c r="C3" i="3"/>
  <c r="H3" i="3"/>
  <c r="H12" i="3"/>
  <c r="F129" i="3"/>
  <c r="C212" i="3"/>
  <c r="H212" i="3"/>
  <c r="D212" i="3"/>
  <c r="E212" i="3"/>
  <c r="G228" i="3"/>
  <c r="G227" i="3" s="1"/>
  <c r="G234" i="3"/>
  <c r="G233" i="3" s="1"/>
  <c r="F252" i="3"/>
  <c r="H366" i="3"/>
  <c r="H365" i="3" s="1"/>
  <c r="F133" i="3"/>
  <c r="F155" i="3"/>
  <c r="D12" i="3"/>
  <c r="H142" i="3"/>
  <c r="H150" i="3"/>
  <c r="G160" i="3"/>
  <c r="F200" i="3"/>
  <c r="H246" i="3"/>
  <c r="G48" i="3"/>
  <c r="E62" i="3"/>
  <c r="F125" i="3"/>
  <c r="C199" i="3"/>
  <c r="H252" i="3"/>
  <c r="H265" i="3"/>
  <c r="G216" i="3"/>
  <c r="G215" i="3" s="1"/>
  <c r="F215" i="3"/>
  <c r="H275" i="3"/>
  <c r="G209" i="3"/>
  <c r="C226" i="3"/>
  <c r="F242" i="3"/>
  <c r="F310" i="3"/>
  <c r="E309" i="3"/>
  <c r="G13" i="3"/>
  <c r="E12" i="3"/>
  <c r="G37" i="3"/>
  <c r="C28" i="3"/>
  <c r="D62" i="3"/>
  <c r="E137" i="3"/>
  <c r="H199" i="3"/>
  <c r="D237" i="3"/>
  <c r="D236" i="3" s="1"/>
  <c r="D251" i="3"/>
  <c r="E278" i="3"/>
  <c r="G309" i="3"/>
  <c r="C351" i="3"/>
  <c r="G351" i="3"/>
  <c r="E351" i="3"/>
  <c r="C369" i="3"/>
  <c r="H370" i="3"/>
  <c r="E369" i="3"/>
  <c r="D395" i="3"/>
  <c r="G395" i="3"/>
  <c r="E28" i="3"/>
  <c r="G62" i="3"/>
  <c r="E199" i="3"/>
  <c r="F238" i="3"/>
  <c r="C251" i="3"/>
  <c r="G251" i="3"/>
  <c r="F265" i="3"/>
  <c r="F275" i="3"/>
  <c r="D309" i="3"/>
  <c r="C309" i="3"/>
  <c r="F120" i="3"/>
  <c r="H11" i="3"/>
  <c r="H10" i="3" s="1"/>
  <c r="H9" i="3" s="1"/>
  <c r="F10" i="3"/>
  <c r="G24" i="3"/>
  <c r="G23" i="3" s="1"/>
  <c r="F23" i="3"/>
  <c r="G30" i="3"/>
  <c r="G29" i="3" s="1"/>
  <c r="F29" i="3"/>
  <c r="H67" i="3"/>
  <c r="H66" i="3" s="1"/>
  <c r="F66" i="3"/>
  <c r="H71" i="3"/>
  <c r="H98" i="3"/>
  <c r="H97" i="3" s="1"/>
  <c r="F97" i="3"/>
  <c r="H102" i="3"/>
  <c r="H101" i="3" s="1"/>
  <c r="F101" i="3"/>
  <c r="G5" i="3"/>
  <c r="G4" i="3" s="1"/>
  <c r="F4" i="3"/>
  <c r="G7" i="3"/>
  <c r="F6" i="3"/>
  <c r="H63" i="3"/>
  <c r="H74" i="3"/>
  <c r="H73" i="3" s="1"/>
  <c r="F73" i="3"/>
  <c r="H82" i="3"/>
  <c r="H81" i="3" s="1"/>
  <c r="F81" i="3"/>
  <c r="H86" i="3"/>
  <c r="H85" i="3" s="1"/>
  <c r="F85" i="3"/>
  <c r="H90" i="3"/>
  <c r="H89" i="3" s="1"/>
  <c r="F89" i="3"/>
  <c r="F302" i="3"/>
  <c r="H303" i="3"/>
  <c r="H302" i="3" s="1"/>
  <c r="H353" i="3"/>
  <c r="H352" i="3" s="1"/>
  <c r="F352" i="3"/>
  <c r="H399" i="3"/>
  <c r="H398" i="3" s="1"/>
  <c r="F398" i="3"/>
  <c r="F13" i="3"/>
  <c r="F37" i="3"/>
  <c r="F48" i="3"/>
  <c r="F53" i="3"/>
  <c r="F55" i="3"/>
  <c r="F57" i="3"/>
  <c r="F63" i="3"/>
  <c r="F71" i="3"/>
  <c r="H110" i="3"/>
  <c r="H109" i="3" s="1"/>
  <c r="F109" i="3"/>
  <c r="H120" i="3"/>
  <c r="H129" i="3"/>
  <c r="G173" i="3"/>
  <c r="G184" i="3"/>
  <c r="G190" i="3"/>
  <c r="G200" i="3"/>
  <c r="H332" i="3"/>
  <c r="F322" i="3"/>
  <c r="H323" i="3"/>
  <c r="H322" i="3" s="1"/>
  <c r="H112" i="3"/>
  <c r="H111" i="3" s="1"/>
  <c r="F111" i="3"/>
  <c r="H125" i="3"/>
  <c r="H133" i="3"/>
  <c r="D137" i="3"/>
  <c r="G155" i="3"/>
  <c r="F332" i="3"/>
  <c r="H106" i="3"/>
  <c r="H105" i="3" s="1"/>
  <c r="F105" i="3"/>
  <c r="H310" i="3"/>
  <c r="H326" i="3"/>
  <c r="H325" i="3" s="1"/>
  <c r="F325" i="3"/>
  <c r="H374" i="3"/>
  <c r="H373" i="3" s="1"/>
  <c r="F373" i="3"/>
  <c r="C395" i="3"/>
  <c r="C240" i="3"/>
  <c r="C237" i="3" s="1"/>
  <c r="C236" i="3" s="1"/>
  <c r="H299" i="3"/>
  <c r="H297" i="3" s="1"/>
  <c r="H382" i="3"/>
  <c r="H397" i="3"/>
  <c r="H396" i="3" s="1"/>
  <c r="F396" i="3"/>
  <c r="H293" i="3"/>
  <c r="H292" i="3" s="1"/>
  <c r="F292" i="3"/>
  <c r="H338" i="3"/>
  <c r="H337" i="3" s="1"/>
  <c r="F337" i="3"/>
  <c r="H355" i="3"/>
  <c r="H354" i="3" s="1"/>
  <c r="F354" i="3"/>
  <c r="G369" i="3"/>
  <c r="H386" i="3"/>
  <c r="H385" i="3" s="1"/>
  <c r="F385" i="3"/>
  <c r="H391" i="3"/>
  <c r="H390" i="3" s="1"/>
  <c r="F390" i="3"/>
  <c r="E395" i="3"/>
  <c r="H407" i="3"/>
  <c r="F138" i="3"/>
  <c r="F140" i="3"/>
  <c r="F142" i="3"/>
  <c r="F150" i="3"/>
  <c r="F158" i="3"/>
  <c r="F160" i="3"/>
  <c r="F173" i="3"/>
  <c r="F190" i="3"/>
  <c r="H349" i="3"/>
  <c r="H348" i="3" s="1"/>
  <c r="F348" i="3"/>
  <c r="H357" i="3"/>
  <c r="H356" i="3" s="1"/>
  <c r="F356" i="3"/>
  <c r="H360" i="3"/>
  <c r="H359" i="3" s="1"/>
  <c r="H358" i="3" s="1"/>
  <c r="F359" i="3"/>
  <c r="F358" i="3" s="1"/>
  <c r="H388" i="3"/>
  <c r="H387" i="3" s="1"/>
  <c r="F387" i="3"/>
  <c r="H413" i="3"/>
  <c r="H412" i="3" s="1"/>
  <c r="H411" i="3" s="1"/>
  <c r="F412" i="3"/>
  <c r="F411" i="3" s="1"/>
  <c r="F366" i="3"/>
  <c r="F365" i="3" s="1"/>
  <c r="F370" i="3"/>
  <c r="F380" i="3"/>
  <c r="F382" i="3"/>
  <c r="F401" i="3"/>
  <c r="F403" i="3"/>
  <c r="F405" i="3"/>
  <c r="F407" i="3"/>
  <c r="M19" i="2"/>
  <c r="M421" i="2"/>
  <c r="M33" i="2"/>
  <c r="J421" i="2"/>
  <c r="J420" i="2" s="1"/>
  <c r="F225" i="2"/>
  <c r="H384" i="2"/>
  <c r="H383" i="2" s="1"/>
  <c r="H364" i="2"/>
  <c r="H417" i="2"/>
  <c r="M56" i="2"/>
  <c r="J423" i="2"/>
  <c r="J422" i="2" s="1"/>
  <c r="F239" i="2"/>
  <c r="H203" i="2"/>
  <c r="M418" i="2"/>
  <c r="J11" i="2"/>
  <c r="M306" i="2"/>
  <c r="H409" i="2"/>
  <c r="M386" i="2"/>
  <c r="M399" i="2"/>
  <c r="M423" i="2"/>
  <c r="G2" i="2"/>
  <c r="H244" i="2"/>
  <c r="F264" i="2"/>
  <c r="H370" i="2"/>
  <c r="F374" i="2"/>
  <c r="I414" i="2"/>
  <c r="H400" i="2"/>
  <c r="M416" i="2"/>
  <c r="F11" i="2"/>
  <c r="F367" i="2"/>
  <c r="F250" i="2"/>
  <c r="F249" i="2" s="1"/>
  <c r="K353" i="2" s="1"/>
  <c r="G374" i="2"/>
  <c r="H168" i="2"/>
  <c r="H196" i="2"/>
  <c r="H213" i="2"/>
  <c r="H222" i="2"/>
  <c r="H228" i="2"/>
  <c r="F130" i="2"/>
  <c r="H236" i="2"/>
  <c r="J239" i="2"/>
  <c r="F291" i="2"/>
  <c r="I367" i="2"/>
  <c r="M411" i="2"/>
  <c r="G145" i="2"/>
  <c r="I311" i="2"/>
  <c r="H318" i="2"/>
  <c r="M425" i="2"/>
  <c r="J2" i="2"/>
  <c r="J212" i="2"/>
  <c r="J225" i="2"/>
  <c r="F311" i="2"/>
  <c r="H424" i="2"/>
  <c r="F29" i="2"/>
  <c r="H226" i="2"/>
  <c r="H240" i="2"/>
  <c r="G291" i="2"/>
  <c r="J252" i="2"/>
  <c r="J251" i="2" s="1"/>
  <c r="I130" i="2"/>
  <c r="G239" i="2"/>
  <c r="H246" i="2"/>
  <c r="I250" i="2"/>
  <c r="I249" i="2" s="1"/>
  <c r="G264" i="2"/>
  <c r="G367" i="2"/>
  <c r="H372" i="2"/>
  <c r="I374" i="2"/>
  <c r="I387" i="2"/>
  <c r="G11" i="2"/>
  <c r="H163" i="2"/>
  <c r="H166" i="2"/>
  <c r="H182" i="2"/>
  <c r="H194" i="2"/>
  <c r="H208" i="2"/>
  <c r="H210" i="2"/>
  <c r="F212" i="2"/>
  <c r="H255" i="2"/>
  <c r="J262" i="2"/>
  <c r="J162" i="2"/>
  <c r="F162" i="2"/>
  <c r="H426" i="2"/>
  <c r="H405" i="2"/>
  <c r="H391" i="2"/>
  <c r="H388" i="2"/>
  <c r="H375" i="2"/>
  <c r="H374" i="2" s="1"/>
  <c r="H353" i="2"/>
  <c r="H348" i="2"/>
  <c r="H341" i="2"/>
  <c r="H338" i="2"/>
  <c r="H326" i="2"/>
  <c r="J332" i="2"/>
  <c r="H312" i="2"/>
  <c r="H307" i="2"/>
  <c r="H300" i="2"/>
  <c r="H292" i="2"/>
  <c r="H288" i="2"/>
  <c r="H278" i="2"/>
  <c r="H265" i="2"/>
  <c r="F68" i="2"/>
  <c r="F2" i="2"/>
  <c r="G414" i="2"/>
  <c r="F414" i="2"/>
  <c r="F387" i="2"/>
  <c r="G387" i="2"/>
  <c r="G325" i="2"/>
  <c r="F325" i="2"/>
  <c r="I325" i="2"/>
  <c r="G311" i="2"/>
  <c r="I291" i="2"/>
  <c r="I264" i="2"/>
  <c r="G250" i="2"/>
  <c r="G249" i="2" s="1"/>
  <c r="G225" i="2"/>
  <c r="G212" i="2"/>
  <c r="G162" i="2"/>
  <c r="F145" i="2"/>
  <c r="I145" i="2"/>
  <c r="G130" i="2"/>
  <c r="I68" i="2"/>
  <c r="G68" i="2"/>
  <c r="G29" i="2"/>
  <c r="J29" i="2"/>
  <c r="J256" i="2"/>
  <c r="J255" i="2" s="1"/>
  <c r="J397" i="2"/>
  <c r="M373" i="2"/>
  <c r="J429" i="2"/>
  <c r="J277" i="2"/>
  <c r="M410" i="2"/>
  <c r="J302" i="2"/>
  <c r="M332" i="2"/>
  <c r="J342" i="2"/>
  <c r="M356" i="2"/>
  <c r="I175" i="2"/>
  <c r="J386" i="2"/>
  <c r="I186" i="2"/>
  <c r="I241" i="2"/>
  <c r="I214" i="2"/>
  <c r="J366" i="2"/>
  <c r="I170" i="2"/>
  <c r="I234" i="2"/>
  <c r="J393" i="2"/>
  <c r="J359" i="2"/>
  <c r="J335" i="2"/>
  <c r="J294" i="2"/>
  <c r="J270" i="2"/>
  <c r="I202" i="2"/>
  <c r="I180" i="2"/>
  <c r="I164" i="2"/>
  <c r="I230" i="2"/>
  <c r="I205" i="2"/>
  <c r="J351" i="2"/>
  <c r="J327" i="2"/>
  <c r="J293" i="2"/>
  <c r="J269" i="2"/>
  <c r="M428" i="2"/>
  <c r="I191" i="2"/>
  <c r="I179" i="2"/>
  <c r="I245" i="2"/>
  <c r="I244" i="2" s="1"/>
  <c r="I229" i="2"/>
  <c r="J376" i="2"/>
  <c r="J343" i="2"/>
  <c r="J309" i="2"/>
  <c r="J286" i="2"/>
  <c r="M169" i="2"/>
  <c r="I169" i="2"/>
  <c r="M177" i="2"/>
  <c r="I177" i="2"/>
  <c r="M187" i="2"/>
  <c r="I187" i="2"/>
  <c r="M197" i="2"/>
  <c r="I197" i="2"/>
  <c r="M207" i="2"/>
  <c r="I207" i="2"/>
  <c r="I206" i="2" s="1"/>
  <c r="M224" i="2"/>
  <c r="I224" i="2"/>
  <c r="M231" i="2"/>
  <c r="I231" i="2"/>
  <c r="M242" i="2"/>
  <c r="I242" i="2"/>
  <c r="M271" i="2"/>
  <c r="J271" i="2"/>
  <c r="M280" i="2"/>
  <c r="J280" i="2"/>
  <c r="M284" i="2"/>
  <c r="J284" i="2"/>
  <c r="M295" i="2"/>
  <c r="J295" i="2"/>
  <c r="M304" i="2"/>
  <c r="J304" i="2"/>
  <c r="M317" i="2"/>
  <c r="J317" i="2"/>
  <c r="J316" i="2" s="1"/>
  <c r="M323" i="2"/>
  <c r="J323" i="2"/>
  <c r="J322" i="2" s="1"/>
  <c r="M334" i="2"/>
  <c r="J334" i="2"/>
  <c r="M344" i="2"/>
  <c r="J344" i="2"/>
  <c r="M354" i="2"/>
  <c r="J354" i="2"/>
  <c r="M358" i="2"/>
  <c r="J358" i="2"/>
  <c r="M369" i="2"/>
  <c r="J369" i="2"/>
  <c r="J368" i="2" s="1"/>
  <c r="J367" i="2" s="1"/>
  <c r="M382" i="2"/>
  <c r="J382" i="2"/>
  <c r="J381" i="2" s="1"/>
  <c r="M390" i="2"/>
  <c r="J390" i="2"/>
  <c r="M395" i="2"/>
  <c r="J395" i="2"/>
  <c r="M401" i="2"/>
  <c r="J401" i="2"/>
  <c r="J400" i="2" s="1"/>
  <c r="M412" i="2"/>
  <c r="J412" i="2"/>
  <c r="M427" i="2"/>
  <c r="J427" i="2"/>
  <c r="I235" i="2"/>
  <c r="I219" i="2"/>
  <c r="M173" i="2"/>
  <c r="I173" i="2"/>
  <c r="M181" i="2"/>
  <c r="I181" i="2"/>
  <c r="M201" i="2"/>
  <c r="I201" i="2"/>
  <c r="M215" i="2"/>
  <c r="I215" i="2"/>
  <c r="M248" i="2"/>
  <c r="I248" i="2"/>
  <c r="M267" i="2"/>
  <c r="J267" i="2"/>
  <c r="M275" i="2"/>
  <c r="J275" i="2"/>
  <c r="M289" i="2"/>
  <c r="J289" i="2"/>
  <c r="M299" i="2"/>
  <c r="J299" i="2"/>
  <c r="M310" i="2"/>
  <c r="J310" i="2"/>
  <c r="M330" i="2"/>
  <c r="J330" i="2"/>
  <c r="M339" i="2"/>
  <c r="J339" i="2"/>
  <c r="M349" i="2"/>
  <c r="J349" i="2"/>
  <c r="M362" i="2"/>
  <c r="J362" i="2"/>
  <c r="M407" i="2"/>
  <c r="J407" i="2"/>
  <c r="M216" i="2"/>
  <c r="I216" i="2"/>
  <c r="M268" i="2"/>
  <c r="J268" i="2"/>
  <c r="M296" i="2"/>
  <c r="J296" i="2"/>
  <c r="M340" i="2"/>
  <c r="J340" i="2"/>
  <c r="M345" i="2"/>
  <c r="J345" i="2"/>
  <c r="M396" i="2"/>
  <c r="J396" i="2"/>
  <c r="M408" i="2"/>
  <c r="J408" i="2"/>
  <c r="I200" i="2"/>
  <c r="I195" i="2"/>
  <c r="I194" i="2" s="1"/>
  <c r="I190" i="2"/>
  <c r="I184" i="2"/>
  <c r="I174" i="2"/>
  <c r="I223" i="2"/>
  <c r="I222" i="2" s="1"/>
  <c r="I218" i="2"/>
  <c r="I209" i="2"/>
  <c r="I208" i="2" s="1"/>
  <c r="J413" i="2"/>
  <c r="J350" i="2"/>
  <c r="J301" i="2"/>
  <c r="J285" i="2"/>
  <c r="M165" i="2"/>
  <c r="I165" i="2"/>
  <c r="M185" i="2"/>
  <c r="I185" i="2"/>
  <c r="M189" i="2"/>
  <c r="I189" i="2"/>
  <c r="M193" i="2"/>
  <c r="I193" i="2"/>
  <c r="M204" i="2"/>
  <c r="I204" i="2"/>
  <c r="M308" i="2"/>
  <c r="J308" i="2"/>
  <c r="M320" i="2"/>
  <c r="J320" i="2"/>
  <c r="M328" i="2"/>
  <c r="J328" i="2"/>
  <c r="M336" i="2"/>
  <c r="J336" i="2"/>
  <c r="M360" i="2"/>
  <c r="J360" i="2"/>
  <c r="M365" i="2"/>
  <c r="J365" i="2"/>
  <c r="M404" i="2"/>
  <c r="M371" i="2"/>
  <c r="M297" i="2"/>
  <c r="I199" i="2"/>
  <c r="I188" i="2"/>
  <c r="I178" i="2"/>
  <c r="I172" i="2"/>
  <c r="I167" i="2"/>
  <c r="I166" i="2" s="1"/>
  <c r="I243" i="2"/>
  <c r="I238" i="2"/>
  <c r="I233" i="2"/>
  <c r="I227" i="2"/>
  <c r="I226" i="2" s="1"/>
  <c r="I217" i="2"/>
  <c r="J418" i="2"/>
  <c r="J417" i="2" s="1"/>
  <c r="J411" i="2"/>
  <c r="J406" i="2"/>
  <c r="J385" i="2"/>
  <c r="J379" i="2"/>
  <c r="J363" i="2"/>
  <c r="J355" i="2"/>
  <c r="J347" i="2"/>
  <c r="J331" i="2"/>
  <c r="J314" i="2"/>
  <c r="J306" i="2"/>
  <c r="J305" i="2" s="1"/>
  <c r="J298" i="2"/>
  <c r="J290" i="2"/>
  <c r="J282" i="2"/>
  <c r="J274" i="2"/>
  <c r="J266" i="2"/>
  <c r="M220" i="2"/>
  <c r="I220" i="2"/>
  <c r="M232" i="2"/>
  <c r="I232" i="2"/>
  <c r="M272" i="2"/>
  <c r="J272" i="2"/>
  <c r="M276" i="2"/>
  <c r="J276" i="2"/>
  <c r="M319" i="2"/>
  <c r="J319" i="2"/>
  <c r="M258" i="2"/>
  <c r="J258" i="2"/>
  <c r="J257" i="2" s="1"/>
  <c r="M279" i="2"/>
  <c r="J279" i="2"/>
  <c r="M283" i="2"/>
  <c r="J283" i="2"/>
  <c r="M287" i="2"/>
  <c r="J287" i="2"/>
  <c r="M303" i="2"/>
  <c r="J303" i="2"/>
  <c r="M315" i="2"/>
  <c r="J315" i="2"/>
  <c r="M329" i="2"/>
  <c r="J329" i="2"/>
  <c r="M333" i="2"/>
  <c r="J333" i="2"/>
  <c r="M337" i="2"/>
  <c r="J337" i="2"/>
  <c r="M352" i="2"/>
  <c r="J352" i="2"/>
  <c r="M357" i="2"/>
  <c r="J357" i="2"/>
  <c r="M361" i="2"/>
  <c r="J361" i="2"/>
  <c r="M380" i="2"/>
  <c r="J380" i="2"/>
  <c r="M392" i="2"/>
  <c r="I198" i="2"/>
  <c r="I192" i="2"/>
  <c r="I176" i="2"/>
  <c r="I171" i="2"/>
  <c r="I247" i="2"/>
  <c r="I237" i="2"/>
  <c r="I221" i="2"/>
  <c r="I211" i="2"/>
  <c r="I210" i="2" s="1"/>
  <c r="J261" i="2"/>
  <c r="J416" i="2"/>
  <c r="J415" i="2" s="1"/>
  <c r="J399" i="2"/>
  <c r="J398" i="2" s="1"/>
  <c r="J394" i="2"/>
  <c r="J389" i="2"/>
  <c r="J378" i="2"/>
  <c r="J346" i="2"/>
  <c r="J321" i="2"/>
  <c r="J313" i="2"/>
  <c r="J312" i="2" s="1"/>
  <c r="J281" i="2"/>
  <c r="J273" i="2"/>
  <c r="M252" i="2"/>
  <c r="J377" i="2"/>
  <c r="J260" i="2"/>
  <c r="M402" i="2"/>
  <c r="F9" i="3" l="1"/>
  <c r="G6" i="3"/>
  <c r="G3" i="3" s="1"/>
  <c r="G154" i="3"/>
  <c r="F154" i="3"/>
  <c r="F199" i="3"/>
  <c r="H241" i="3"/>
  <c r="H240" i="3" s="1"/>
  <c r="H237" i="3" s="1"/>
  <c r="H236" i="3" s="1"/>
  <c r="F212" i="3"/>
  <c r="F3" i="3"/>
  <c r="G226" i="3"/>
  <c r="C153" i="3"/>
  <c r="G212" i="3"/>
  <c r="F296" i="3"/>
  <c r="F278" i="3"/>
  <c r="H351" i="3"/>
  <c r="C308" i="3"/>
  <c r="C250" i="3"/>
  <c r="D250" i="3"/>
  <c r="G12" i="3"/>
  <c r="H137" i="3"/>
  <c r="F226" i="3"/>
  <c r="C2" i="3"/>
  <c r="E153" i="3"/>
  <c r="G250" i="3"/>
  <c r="H278" i="3"/>
  <c r="D153" i="3"/>
  <c r="G308" i="3"/>
  <c r="H395" i="3"/>
  <c r="H296" i="3"/>
  <c r="H369" i="3"/>
  <c r="E308" i="3"/>
  <c r="E250" i="3"/>
  <c r="F122" i="3"/>
  <c r="G199" i="3"/>
  <c r="E2" i="3"/>
  <c r="G28" i="3"/>
  <c r="D308" i="3"/>
  <c r="F251" i="3"/>
  <c r="H153" i="3"/>
  <c r="D2" i="3"/>
  <c r="H251" i="3"/>
  <c r="F237" i="3"/>
  <c r="F236" i="3" s="1"/>
  <c r="H122" i="3"/>
  <c r="F309" i="3"/>
  <c r="H62" i="3"/>
  <c r="F395" i="3"/>
  <c r="F12" i="3"/>
  <c r="H309" i="3"/>
  <c r="F28" i="3"/>
  <c r="F369" i="3"/>
  <c r="F137" i="3"/>
  <c r="F351" i="3"/>
  <c r="F62" i="3"/>
  <c r="H367" i="2"/>
  <c r="H239" i="2"/>
  <c r="H311" i="2"/>
  <c r="F161" i="2"/>
  <c r="K352" i="2" s="1"/>
  <c r="J409" i="2"/>
  <c r="H414" i="2"/>
  <c r="J384" i="2"/>
  <c r="J383" i="2" s="1"/>
  <c r="H212" i="2"/>
  <c r="M212" i="2" s="1"/>
  <c r="I236" i="2"/>
  <c r="J405" i="2"/>
  <c r="J364" i="2"/>
  <c r="I203" i="2"/>
  <c r="F263" i="2"/>
  <c r="F1" i="2"/>
  <c r="H291" i="2"/>
  <c r="J161" i="2"/>
  <c r="H225" i="2"/>
  <c r="J391" i="2"/>
  <c r="H162" i="2"/>
  <c r="J259" i="2"/>
  <c r="I240" i="2"/>
  <c r="I228" i="2"/>
  <c r="I246" i="2"/>
  <c r="G263" i="2"/>
  <c r="L353" i="2" s="1"/>
  <c r="H387" i="2"/>
  <c r="J338" i="2"/>
  <c r="I324" i="2"/>
  <c r="I196" i="2"/>
  <c r="I182" i="2"/>
  <c r="I168" i="2"/>
  <c r="I213" i="2"/>
  <c r="I212" i="2" s="1"/>
  <c r="I163" i="2"/>
  <c r="J426" i="2"/>
  <c r="J414" i="2" s="1"/>
  <c r="J388" i="2"/>
  <c r="J375" i="2"/>
  <c r="J374" i="2" s="1"/>
  <c r="J353" i="2"/>
  <c r="J348" i="2"/>
  <c r="J341" i="2"/>
  <c r="H325" i="2"/>
  <c r="J326" i="2"/>
  <c r="J318" i="2"/>
  <c r="J311" i="2" s="1"/>
  <c r="J307" i="2"/>
  <c r="J300" i="2"/>
  <c r="J292" i="2"/>
  <c r="J288" i="2"/>
  <c r="H264" i="2"/>
  <c r="J278" i="2"/>
  <c r="J265" i="2"/>
  <c r="F324" i="2"/>
  <c r="K354" i="2" s="1"/>
  <c r="G324" i="2"/>
  <c r="L354" i="2" s="1"/>
  <c r="I263" i="2"/>
  <c r="G161" i="2"/>
  <c r="L352" i="2" s="1"/>
  <c r="G1" i="2"/>
  <c r="M400" i="2"/>
  <c r="D416" i="3" l="1"/>
  <c r="E416" i="3"/>
  <c r="D434" i="3"/>
  <c r="E434" i="3"/>
  <c r="G453" i="2"/>
  <c r="F453" i="2"/>
  <c r="K351" i="2"/>
  <c r="F440" i="2"/>
  <c r="L351" i="2"/>
  <c r="L356" i="2" s="1"/>
  <c r="G440" i="2"/>
  <c r="D419" i="3"/>
  <c r="E419" i="3"/>
  <c r="K356" i="2"/>
  <c r="J387" i="2"/>
  <c r="H250" i="3"/>
  <c r="F250" i="3"/>
  <c r="F308" i="3"/>
  <c r="G153" i="3"/>
  <c r="F153" i="3"/>
  <c r="G2" i="3"/>
  <c r="F2" i="3"/>
  <c r="H308" i="3"/>
  <c r="H2" i="3"/>
  <c r="H263" i="2"/>
  <c r="I225" i="2"/>
  <c r="H161" i="2"/>
  <c r="I239" i="2"/>
  <c r="I162" i="2"/>
  <c r="J325" i="2"/>
  <c r="J291" i="2"/>
  <c r="J264" i="2"/>
  <c r="G444" i="2" l="1"/>
  <c r="F419" i="3"/>
  <c r="F434" i="3"/>
  <c r="F416" i="3"/>
  <c r="I161" i="2"/>
  <c r="J263" i="2"/>
  <c r="H119" i="2" l="1"/>
  <c r="H160" i="2"/>
  <c r="H159" i="2"/>
  <c r="H158" i="2" s="1"/>
  <c r="H157" i="2"/>
  <c r="H156" i="2"/>
  <c r="H154" i="2"/>
  <c r="H153" i="2"/>
  <c r="H152" i="2"/>
  <c r="H151" i="2"/>
  <c r="H149" i="2"/>
  <c r="H148" i="2" s="1"/>
  <c r="H147" i="2"/>
  <c r="H146" i="2" s="1"/>
  <c r="H144" i="2"/>
  <c r="J144" i="2" s="1"/>
  <c r="H143" i="2"/>
  <c r="H142" i="2"/>
  <c r="H140" i="2"/>
  <c r="H139" i="2"/>
  <c r="H138" i="2"/>
  <c r="H136" i="2"/>
  <c r="H135" i="2"/>
  <c r="H134" i="2"/>
  <c r="H132" i="2"/>
  <c r="H131" i="2" s="1"/>
  <c r="H129" i="2"/>
  <c r="H128" i="2"/>
  <c r="H126" i="2"/>
  <c r="H125" i="2"/>
  <c r="H124" i="2"/>
  <c r="H123" i="2"/>
  <c r="H122" i="2"/>
  <c r="H121" i="2"/>
  <c r="H120" i="2"/>
  <c r="H117" i="2"/>
  <c r="H116" i="2" s="1"/>
  <c r="H115" i="2"/>
  <c r="H114" i="2"/>
  <c r="H113" i="2"/>
  <c r="H111" i="2"/>
  <c r="H110" i="2"/>
  <c r="H109" i="2"/>
  <c r="H107" i="2"/>
  <c r="H106" i="2"/>
  <c r="H105" i="2"/>
  <c r="H103" i="2"/>
  <c r="H102" i="2"/>
  <c r="H101" i="2"/>
  <c r="H100" i="2"/>
  <c r="H99" i="2"/>
  <c r="H98" i="2"/>
  <c r="H97" i="2"/>
  <c r="H95" i="2"/>
  <c r="H94" i="2"/>
  <c r="H93" i="2"/>
  <c r="H91" i="2"/>
  <c r="H90" i="2"/>
  <c r="H89" i="2"/>
  <c r="H87" i="2"/>
  <c r="H86" i="2"/>
  <c r="H85" i="2"/>
  <c r="H84" i="2"/>
  <c r="H83" i="2"/>
  <c r="H82" i="2"/>
  <c r="H81" i="2"/>
  <c r="H79" i="2"/>
  <c r="H78" i="2"/>
  <c r="H76" i="2"/>
  <c r="H75" i="2"/>
  <c r="H74" i="2"/>
  <c r="H73" i="2"/>
  <c r="H71" i="2"/>
  <c r="H70" i="2"/>
  <c r="H67" i="2"/>
  <c r="H66" i="2"/>
  <c r="H65" i="2"/>
  <c r="H64" i="2"/>
  <c r="H63" i="2"/>
  <c r="H62" i="2"/>
  <c r="H60" i="2"/>
  <c r="H59" i="2" s="1"/>
  <c r="H58" i="2"/>
  <c r="H57" i="2" s="1"/>
  <c r="H55" i="2"/>
  <c r="H54" i="2"/>
  <c r="H53" i="2"/>
  <c r="H52" i="2"/>
  <c r="H50" i="2"/>
  <c r="H49" i="2"/>
  <c r="H48" i="2"/>
  <c r="H47" i="2"/>
  <c r="H46" i="2"/>
  <c r="H45" i="2"/>
  <c r="H44" i="2"/>
  <c r="H43" i="2"/>
  <c r="H42" i="2"/>
  <c r="H41" i="2"/>
  <c r="H40" i="2"/>
  <c r="H38" i="2"/>
  <c r="H37" i="2"/>
  <c r="H36" i="2"/>
  <c r="H35" i="2"/>
  <c r="H34" i="2"/>
  <c r="H32" i="2"/>
  <c r="H31" i="2"/>
  <c r="H28" i="2"/>
  <c r="H27" i="2"/>
  <c r="H26" i="2"/>
  <c r="H25" i="2"/>
  <c r="H23" i="2"/>
  <c r="H22" i="2"/>
  <c r="H21" i="2"/>
  <c r="H20" i="2"/>
  <c r="H18" i="2"/>
  <c r="H17" i="2"/>
  <c r="H16" i="2"/>
  <c r="H14" i="2"/>
  <c r="H13" i="2"/>
  <c r="H10" i="2"/>
  <c r="H9" i="2" s="1"/>
  <c r="H8" i="2" s="1"/>
  <c r="H7" i="2"/>
  <c r="H6" i="2"/>
  <c r="E372" i="2"/>
  <c r="E370" i="2"/>
  <c r="E368" i="2"/>
  <c r="T4" i="2"/>
  <c r="T6" i="2"/>
  <c r="T7" i="2"/>
  <c r="T10" i="2"/>
  <c r="T13" i="2"/>
  <c r="T14" i="2"/>
  <c r="T16" i="2"/>
  <c r="T17" i="2"/>
  <c r="T18" i="2"/>
  <c r="T20" i="2"/>
  <c r="T21" i="2"/>
  <c r="T22" i="2"/>
  <c r="T23" i="2"/>
  <c r="T25" i="2"/>
  <c r="T26" i="2"/>
  <c r="T27" i="2"/>
  <c r="T28" i="2"/>
  <c r="T31" i="2"/>
  <c r="T32" i="2"/>
  <c r="T34" i="2"/>
  <c r="T35" i="2"/>
  <c r="T36" i="2"/>
  <c r="T37" i="2"/>
  <c r="T38" i="2"/>
  <c r="T40" i="2"/>
  <c r="T41" i="2"/>
  <c r="T42" i="2"/>
  <c r="T43" i="2"/>
  <c r="T44" i="2"/>
  <c r="T45" i="2"/>
  <c r="T46" i="2"/>
  <c r="T47" i="2"/>
  <c r="T48" i="2"/>
  <c r="T49" i="2"/>
  <c r="T50" i="2"/>
  <c r="T52" i="2"/>
  <c r="T53" i="2"/>
  <c r="T54" i="2"/>
  <c r="T55" i="2"/>
  <c r="T58" i="2"/>
  <c r="T60" i="2"/>
  <c r="T62" i="2"/>
  <c r="T63" i="2"/>
  <c r="T65" i="2"/>
  <c r="T66" i="2"/>
  <c r="T67" i="2"/>
  <c r="T70" i="2"/>
  <c r="T71" i="2"/>
  <c r="T73" i="2"/>
  <c r="T74" i="2"/>
  <c r="T75" i="2"/>
  <c r="T76" i="2"/>
  <c r="T78" i="2"/>
  <c r="T79" i="2"/>
  <c r="T81" i="2"/>
  <c r="T82" i="2"/>
  <c r="T83" i="2"/>
  <c r="T84" i="2"/>
  <c r="T85" i="2"/>
  <c r="T86" i="2"/>
  <c r="T87" i="2"/>
  <c r="T89" i="2"/>
  <c r="T90" i="2"/>
  <c r="T91" i="2"/>
  <c r="T93" i="2"/>
  <c r="T94" i="2"/>
  <c r="T95" i="2"/>
  <c r="T97" i="2"/>
  <c r="T98" i="2"/>
  <c r="T99" i="2"/>
  <c r="T100" i="2"/>
  <c r="T101" i="2"/>
  <c r="T102" i="2"/>
  <c r="T103" i="2"/>
  <c r="T105" i="2"/>
  <c r="T106" i="2"/>
  <c r="T107" i="2"/>
  <c r="T109" i="2"/>
  <c r="T110" i="2"/>
  <c r="T111" i="2"/>
  <c r="T113" i="2"/>
  <c r="T114" i="2"/>
  <c r="T115" i="2"/>
  <c r="T117" i="2"/>
  <c r="T119" i="2"/>
  <c r="T120" i="2"/>
  <c r="T121" i="2"/>
  <c r="T122" i="2"/>
  <c r="T123" i="2"/>
  <c r="T124" i="2"/>
  <c r="T125" i="2"/>
  <c r="T126" i="2"/>
  <c r="T128" i="2"/>
  <c r="T129" i="2"/>
  <c r="T132" i="2"/>
  <c r="T134" i="2"/>
  <c r="T135" i="2"/>
  <c r="T136" i="2"/>
  <c r="T138" i="2"/>
  <c r="T139" i="2"/>
  <c r="T140" i="2"/>
  <c r="T142" i="2"/>
  <c r="T143" i="2"/>
  <c r="T144" i="2"/>
  <c r="T147" i="2"/>
  <c r="T149" i="2"/>
  <c r="T151" i="2"/>
  <c r="T152" i="2"/>
  <c r="T153" i="2"/>
  <c r="T154" i="2"/>
  <c r="T156" i="2"/>
  <c r="T157" i="2"/>
  <c r="T159" i="2"/>
  <c r="T160" i="2"/>
  <c r="T164" i="2"/>
  <c r="T165" i="2"/>
  <c r="T167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3" i="2"/>
  <c r="T184" i="2"/>
  <c r="T185" i="2"/>
  <c r="T186" i="2"/>
  <c r="T187" i="2"/>
  <c r="T188" i="2"/>
  <c r="T189" i="2"/>
  <c r="T190" i="2"/>
  <c r="T191" i="2"/>
  <c r="T192" i="2"/>
  <c r="T193" i="2"/>
  <c r="T195" i="2"/>
  <c r="T197" i="2"/>
  <c r="T198" i="2"/>
  <c r="T199" i="2"/>
  <c r="T200" i="2"/>
  <c r="T201" i="2"/>
  <c r="T202" i="2"/>
  <c r="T204" i="2"/>
  <c r="T205" i="2"/>
  <c r="T207" i="2"/>
  <c r="T209" i="2"/>
  <c r="T211" i="2"/>
  <c r="T212" i="2"/>
  <c r="T214" i="2"/>
  <c r="T215" i="2"/>
  <c r="T216" i="2"/>
  <c r="T217" i="2"/>
  <c r="T218" i="2"/>
  <c r="T219" i="2"/>
  <c r="T220" i="2"/>
  <c r="T221" i="2"/>
  <c r="T223" i="2"/>
  <c r="T224" i="2"/>
  <c r="T227" i="2"/>
  <c r="T229" i="2"/>
  <c r="T230" i="2"/>
  <c r="T231" i="2"/>
  <c r="T232" i="2"/>
  <c r="T233" i="2"/>
  <c r="T234" i="2"/>
  <c r="T235" i="2"/>
  <c r="T237" i="2"/>
  <c r="T238" i="2"/>
  <c r="T241" i="2"/>
  <c r="T242" i="2"/>
  <c r="T243" i="2"/>
  <c r="T245" i="2"/>
  <c r="T247" i="2"/>
  <c r="T248" i="2"/>
  <c r="T252" i="2"/>
  <c r="T256" i="2"/>
  <c r="T258" i="2"/>
  <c r="T260" i="2"/>
  <c r="T261" i="2"/>
  <c r="T262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9" i="2"/>
  <c r="T280" i="2"/>
  <c r="T281" i="2"/>
  <c r="T282" i="2"/>
  <c r="T283" i="2"/>
  <c r="T284" i="2"/>
  <c r="T285" i="2"/>
  <c r="T286" i="2"/>
  <c r="T287" i="2"/>
  <c r="T289" i="2"/>
  <c r="T290" i="2"/>
  <c r="T293" i="2"/>
  <c r="T294" i="2"/>
  <c r="T295" i="2"/>
  <c r="T296" i="2"/>
  <c r="T297" i="2"/>
  <c r="T298" i="2"/>
  <c r="T299" i="2"/>
  <c r="T301" i="2"/>
  <c r="T302" i="2"/>
  <c r="T303" i="2"/>
  <c r="T304" i="2"/>
  <c r="T306" i="2"/>
  <c r="T308" i="2"/>
  <c r="T309" i="2"/>
  <c r="T310" i="2"/>
  <c r="T313" i="2"/>
  <c r="T314" i="2"/>
  <c r="T315" i="2"/>
  <c r="T317" i="2"/>
  <c r="T319" i="2"/>
  <c r="T320" i="2"/>
  <c r="T321" i="2"/>
  <c r="T323" i="2"/>
  <c r="T327" i="2"/>
  <c r="T328" i="2"/>
  <c r="T329" i="2"/>
  <c r="T330" i="2"/>
  <c r="T331" i="2"/>
  <c r="T332" i="2"/>
  <c r="T333" i="2"/>
  <c r="T334" i="2"/>
  <c r="T335" i="2"/>
  <c r="T336" i="2"/>
  <c r="T337" i="2"/>
  <c r="T339" i="2"/>
  <c r="T340" i="2"/>
  <c r="T342" i="2"/>
  <c r="T343" i="2"/>
  <c r="T344" i="2"/>
  <c r="T345" i="2"/>
  <c r="T346" i="2"/>
  <c r="T347" i="2"/>
  <c r="T349" i="2"/>
  <c r="T350" i="2"/>
  <c r="T351" i="2"/>
  <c r="T352" i="2"/>
  <c r="T354" i="2"/>
  <c r="T355" i="2"/>
  <c r="T356" i="2"/>
  <c r="T357" i="2"/>
  <c r="T358" i="2"/>
  <c r="T359" i="2"/>
  <c r="T360" i="2"/>
  <c r="T361" i="2"/>
  <c r="T362" i="2"/>
  <c r="T363" i="2"/>
  <c r="T365" i="2"/>
  <c r="T366" i="2"/>
  <c r="T369" i="2"/>
  <c r="T371" i="2"/>
  <c r="T373" i="2"/>
  <c r="T376" i="2"/>
  <c r="T377" i="2"/>
  <c r="T378" i="2"/>
  <c r="T379" i="2"/>
  <c r="T380" i="2"/>
  <c r="T382" i="2"/>
  <c r="T385" i="2"/>
  <c r="T386" i="2"/>
  <c r="T389" i="2"/>
  <c r="T390" i="2"/>
  <c r="T392" i="2"/>
  <c r="T393" i="2"/>
  <c r="T394" i="2"/>
  <c r="T395" i="2"/>
  <c r="T396" i="2"/>
  <c r="T397" i="2"/>
  <c r="T399" i="2"/>
  <c r="T401" i="2"/>
  <c r="T402" i="2"/>
  <c r="T404" i="2"/>
  <c r="T406" i="2"/>
  <c r="T407" i="2"/>
  <c r="T408" i="2"/>
  <c r="T410" i="2"/>
  <c r="T411" i="2"/>
  <c r="T412" i="2"/>
  <c r="T413" i="2"/>
  <c r="T416" i="2"/>
  <c r="T418" i="2"/>
  <c r="T419" i="2"/>
  <c r="T421" i="2"/>
  <c r="T423" i="2"/>
  <c r="T425" i="2"/>
  <c r="T427" i="2"/>
  <c r="T428" i="2"/>
  <c r="T429" i="2"/>
  <c r="S18" i="2"/>
  <c r="S20" i="2"/>
  <c r="S21" i="2"/>
  <c r="S22" i="2"/>
  <c r="S23" i="2"/>
  <c r="S169" i="2"/>
  <c r="S170" i="2"/>
  <c r="S171" i="2"/>
  <c r="S172" i="2"/>
  <c r="S173" i="2"/>
  <c r="S174" i="2"/>
  <c r="S168" i="2"/>
  <c r="E168" i="2"/>
  <c r="S370" i="2"/>
  <c r="S4" i="2"/>
  <c r="S6" i="2"/>
  <c r="S7" i="2"/>
  <c r="S10" i="2"/>
  <c r="S13" i="2"/>
  <c r="S14" i="2"/>
  <c r="S16" i="2"/>
  <c r="S17" i="2"/>
  <c r="S25" i="2"/>
  <c r="S26" i="2"/>
  <c r="S27" i="2"/>
  <c r="S28" i="2"/>
  <c r="S31" i="2"/>
  <c r="S32" i="2"/>
  <c r="S34" i="2"/>
  <c r="S35" i="2"/>
  <c r="S36" i="2"/>
  <c r="S37" i="2"/>
  <c r="S38" i="2"/>
  <c r="S40" i="2"/>
  <c r="S41" i="2"/>
  <c r="S42" i="2"/>
  <c r="S43" i="2"/>
  <c r="S44" i="2"/>
  <c r="S45" i="2"/>
  <c r="S46" i="2"/>
  <c r="S47" i="2"/>
  <c r="S48" i="2"/>
  <c r="S49" i="2"/>
  <c r="S50" i="2"/>
  <c r="S52" i="2"/>
  <c r="S53" i="2"/>
  <c r="S54" i="2"/>
  <c r="S55" i="2"/>
  <c r="S58" i="2"/>
  <c r="S60" i="2"/>
  <c r="S62" i="2"/>
  <c r="S63" i="2"/>
  <c r="S64" i="2"/>
  <c r="S65" i="2"/>
  <c r="S66" i="2"/>
  <c r="S67" i="2"/>
  <c r="S70" i="2"/>
  <c r="S71" i="2"/>
  <c r="S73" i="2"/>
  <c r="S74" i="2"/>
  <c r="S75" i="2"/>
  <c r="S76" i="2"/>
  <c r="S78" i="2"/>
  <c r="S79" i="2"/>
  <c r="S81" i="2"/>
  <c r="S82" i="2"/>
  <c r="S83" i="2"/>
  <c r="S84" i="2"/>
  <c r="S85" i="2"/>
  <c r="S86" i="2"/>
  <c r="S87" i="2"/>
  <c r="S89" i="2"/>
  <c r="S90" i="2"/>
  <c r="S91" i="2"/>
  <c r="S93" i="2"/>
  <c r="S94" i="2"/>
  <c r="S95" i="2"/>
  <c r="S97" i="2"/>
  <c r="S98" i="2"/>
  <c r="S99" i="2"/>
  <c r="S100" i="2"/>
  <c r="S101" i="2"/>
  <c r="S102" i="2"/>
  <c r="S103" i="2"/>
  <c r="S105" i="2"/>
  <c r="S106" i="2"/>
  <c r="S107" i="2"/>
  <c r="S109" i="2"/>
  <c r="S110" i="2"/>
  <c r="S111" i="2"/>
  <c r="S113" i="2"/>
  <c r="S114" i="2"/>
  <c r="S115" i="2"/>
  <c r="S117" i="2"/>
  <c r="S119" i="2"/>
  <c r="S120" i="2"/>
  <c r="S121" i="2"/>
  <c r="S122" i="2"/>
  <c r="S123" i="2"/>
  <c r="S124" i="2"/>
  <c r="S125" i="2"/>
  <c r="S126" i="2"/>
  <c r="S128" i="2"/>
  <c r="S129" i="2"/>
  <c r="S132" i="2"/>
  <c r="S134" i="2"/>
  <c r="S135" i="2"/>
  <c r="S136" i="2"/>
  <c r="S138" i="2"/>
  <c r="S139" i="2"/>
  <c r="S140" i="2"/>
  <c r="S142" i="2"/>
  <c r="S143" i="2"/>
  <c r="S144" i="2"/>
  <c r="S147" i="2"/>
  <c r="S149" i="2"/>
  <c r="S151" i="2"/>
  <c r="S152" i="2"/>
  <c r="S153" i="2"/>
  <c r="S154" i="2"/>
  <c r="S156" i="2"/>
  <c r="S157" i="2"/>
  <c r="S159" i="2"/>
  <c r="S160" i="2"/>
  <c r="S164" i="2"/>
  <c r="S165" i="2"/>
  <c r="S167" i="2"/>
  <c r="Z169" i="2"/>
  <c r="S175" i="2"/>
  <c r="S176" i="2"/>
  <c r="S177" i="2"/>
  <c r="S178" i="2"/>
  <c r="S179" i="2"/>
  <c r="S180" i="2"/>
  <c r="S181" i="2"/>
  <c r="S183" i="2"/>
  <c r="S184" i="2"/>
  <c r="S185" i="2"/>
  <c r="S186" i="2"/>
  <c r="S187" i="2"/>
  <c r="S188" i="2"/>
  <c r="S189" i="2"/>
  <c r="S190" i="2"/>
  <c r="S191" i="2"/>
  <c r="S192" i="2"/>
  <c r="S193" i="2"/>
  <c r="S195" i="2"/>
  <c r="S197" i="2"/>
  <c r="S198" i="2"/>
  <c r="S199" i="2"/>
  <c r="S200" i="2"/>
  <c r="S201" i="2"/>
  <c r="S202" i="2"/>
  <c r="S204" i="2"/>
  <c r="S205" i="2"/>
  <c r="S207" i="2"/>
  <c r="S209" i="2"/>
  <c r="S211" i="2"/>
  <c r="S212" i="2"/>
  <c r="S214" i="2"/>
  <c r="S215" i="2"/>
  <c r="S216" i="2"/>
  <c r="S217" i="2"/>
  <c r="S218" i="2"/>
  <c r="S219" i="2"/>
  <c r="S220" i="2"/>
  <c r="S221" i="2"/>
  <c r="S223" i="2"/>
  <c r="S224" i="2"/>
  <c r="S227" i="2"/>
  <c r="S229" i="2"/>
  <c r="S230" i="2"/>
  <c r="S231" i="2"/>
  <c r="S232" i="2"/>
  <c r="S233" i="2"/>
  <c r="S234" i="2"/>
  <c r="S235" i="2"/>
  <c r="S237" i="2"/>
  <c r="S238" i="2"/>
  <c r="S241" i="2"/>
  <c r="S242" i="2"/>
  <c r="S243" i="2"/>
  <c r="S245" i="2"/>
  <c r="S247" i="2"/>
  <c r="S248" i="2"/>
  <c r="S252" i="2"/>
  <c r="S256" i="2"/>
  <c r="S258" i="2"/>
  <c r="S260" i="2"/>
  <c r="S261" i="2"/>
  <c r="S262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9" i="2"/>
  <c r="S280" i="2"/>
  <c r="S281" i="2"/>
  <c r="S282" i="2"/>
  <c r="S283" i="2"/>
  <c r="S284" i="2"/>
  <c r="S285" i="2"/>
  <c r="S286" i="2"/>
  <c r="S287" i="2"/>
  <c r="S289" i="2"/>
  <c r="S290" i="2"/>
  <c r="S293" i="2"/>
  <c r="S294" i="2"/>
  <c r="S295" i="2"/>
  <c r="S296" i="2"/>
  <c r="S297" i="2"/>
  <c r="S298" i="2"/>
  <c r="S299" i="2"/>
  <c r="S301" i="2"/>
  <c r="S302" i="2"/>
  <c r="S303" i="2"/>
  <c r="S304" i="2"/>
  <c r="S306" i="2"/>
  <c r="S308" i="2"/>
  <c r="S309" i="2"/>
  <c r="S310" i="2"/>
  <c r="S313" i="2"/>
  <c r="S314" i="2"/>
  <c r="S315" i="2"/>
  <c r="S317" i="2"/>
  <c r="S319" i="2"/>
  <c r="S320" i="2"/>
  <c r="S321" i="2"/>
  <c r="S323" i="2"/>
  <c r="S327" i="2"/>
  <c r="S328" i="2"/>
  <c r="S329" i="2"/>
  <c r="S330" i="2"/>
  <c r="S331" i="2"/>
  <c r="S332" i="2"/>
  <c r="S333" i="2"/>
  <c r="S334" i="2"/>
  <c r="S335" i="2"/>
  <c r="S336" i="2"/>
  <c r="S337" i="2"/>
  <c r="S339" i="2"/>
  <c r="S340" i="2"/>
  <c r="S342" i="2"/>
  <c r="S343" i="2"/>
  <c r="S344" i="2"/>
  <c r="S345" i="2"/>
  <c r="S346" i="2"/>
  <c r="S347" i="2"/>
  <c r="S349" i="2"/>
  <c r="S350" i="2"/>
  <c r="S351" i="2"/>
  <c r="S352" i="2"/>
  <c r="S354" i="2"/>
  <c r="S355" i="2"/>
  <c r="S356" i="2"/>
  <c r="S357" i="2"/>
  <c r="S358" i="2"/>
  <c r="S359" i="2"/>
  <c r="S360" i="2"/>
  <c r="S361" i="2"/>
  <c r="S362" i="2"/>
  <c r="S363" i="2"/>
  <c r="S365" i="2"/>
  <c r="S366" i="2"/>
  <c r="S369" i="2"/>
  <c r="S371" i="2"/>
  <c r="S373" i="2"/>
  <c r="S376" i="2"/>
  <c r="S377" i="2"/>
  <c r="S378" i="2"/>
  <c r="S379" i="2"/>
  <c r="S380" i="2"/>
  <c r="S382" i="2"/>
  <c r="S385" i="2"/>
  <c r="S386" i="2"/>
  <c r="S389" i="2"/>
  <c r="S390" i="2"/>
  <c r="S392" i="2"/>
  <c r="S393" i="2"/>
  <c r="S394" i="2"/>
  <c r="S395" i="2"/>
  <c r="S396" i="2"/>
  <c r="S397" i="2"/>
  <c r="S399" i="2"/>
  <c r="S401" i="2"/>
  <c r="S402" i="2"/>
  <c r="S404" i="2"/>
  <c r="S406" i="2"/>
  <c r="S407" i="2"/>
  <c r="S408" i="2"/>
  <c r="S410" i="2"/>
  <c r="S411" i="2"/>
  <c r="S412" i="2"/>
  <c r="S413" i="2"/>
  <c r="S416" i="2"/>
  <c r="S418" i="2"/>
  <c r="S419" i="2"/>
  <c r="S421" i="2"/>
  <c r="S423" i="2"/>
  <c r="S425" i="2"/>
  <c r="S427" i="2"/>
  <c r="S428" i="2"/>
  <c r="S429" i="2"/>
  <c r="Q434" i="2"/>
  <c r="P434" i="2"/>
  <c r="S426" i="2"/>
  <c r="T426" i="2"/>
  <c r="S424" i="2"/>
  <c r="T424" i="2"/>
  <c r="S422" i="2"/>
  <c r="T422" i="2"/>
  <c r="S420" i="2"/>
  <c r="T420" i="2"/>
  <c r="S417" i="2"/>
  <c r="T417" i="2"/>
  <c r="S415" i="2"/>
  <c r="T415" i="2"/>
  <c r="S409" i="2"/>
  <c r="T409" i="2"/>
  <c r="S405" i="2"/>
  <c r="T405" i="2"/>
  <c r="S403" i="2"/>
  <c r="T403" i="2"/>
  <c r="S400" i="2"/>
  <c r="T400" i="2"/>
  <c r="S398" i="2"/>
  <c r="T398" i="2"/>
  <c r="S391" i="2"/>
  <c r="T391" i="2"/>
  <c r="S388" i="2"/>
  <c r="T388" i="2"/>
  <c r="S384" i="2"/>
  <c r="T383" i="2"/>
  <c r="S381" i="2"/>
  <c r="T381" i="2"/>
  <c r="S375" i="2"/>
  <c r="S372" i="2"/>
  <c r="T372" i="2"/>
  <c r="E364" i="2"/>
  <c r="S364" i="2"/>
  <c r="T364" i="2"/>
  <c r="S353" i="2"/>
  <c r="T353" i="2"/>
  <c r="S348" i="2"/>
  <c r="T348" i="2"/>
  <c r="S341" i="2"/>
  <c r="T341" i="2"/>
  <c r="S338" i="2"/>
  <c r="T338" i="2"/>
  <c r="S326" i="2"/>
  <c r="T326" i="2"/>
  <c r="S322" i="2"/>
  <c r="T322" i="2"/>
  <c r="S318" i="2"/>
  <c r="T318" i="2"/>
  <c r="S316" i="2"/>
  <c r="S312" i="2"/>
  <c r="T312" i="2"/>
  <c r="S307" i="2"/>
  <c r="T307" i="2"/>
  <c r="S305" i="2"/>
  <c r="T305" i="2"/>
  <c r="S300" i="2"/>
  <c r="S292" i="2"/>
  <c r="T292" i="2"/>
  <c r="S288" i="2"/>
  <c r="T288" i="2"/>
  <c r="S278" i="2"/>
  <c r="T278" i="2"/>
  <c r="T265" i="2"/>
  <c r="T259" i="2"/>
  <c r="S257" i="2"/>
  <c r="T257" i="2"/>
  <c r="S255" i="2"/>
  <c r="T255" i="2"/>
  <c r="S251" i="2"/>
  <c r="T251" i="2"/>
  <c r="S246" i="2"/>
  <c r="S244" i="2"/>
  <c r="T244" i="2"/>
  <c r="S240" i="2"/>
  <c r="T240" i="2"/>
  <c r="S236" i="2"/>
  <c r="S228" i="2"/>
  <c r="T228" i="2"/>
  <c r="S226" i="2"/>
  <c r="T226" i="2"/>
  <c r="S222" i="2"/>
  <c r="T222" i="2"/>
  <c r="S213" i="2"/>
  <c r="T213" i="2"/>
  <c r="S210" i="2"/>
  <c r="T210" i="2"/>
  <c r="S208" i="2"/>
  <c r="T208" i="2"/>
  <c r="S206" i="2"/>
  <c r="T206" i="2"/>
  <c r="S203" i="2"/>
  <c r="T203" i="2"/>
  <c r="S196" i="2"/>
  <c r="T196" i="2"/>
  <c r="S194" i="2"/>
  <c r="T194" i="2"/>
  <c r="S182" i="2"/>
  <c r="T182" i="2"/>
  <c r="T168" i="2"/>
  <c r="S166" i="2"/>
  <c r="T166" i="2"/>
  <c r="S163" i="2"/>
  <c r="T163" i="2"/>
  <c r="S158" i="2"/>
  <c r="T158" i="2"/>
  <c r="S155" i="2"/>
  <c r="T155" i="2"/>
  <c r="S150" i="2"/>
  <c r="T150" i="2"/>
  <c r="S148" i="2"/>
  <c r="T148" i="2"/>
  <c r="S146" i="2"/>
  <c r="T146" i="2"/>
  <c r="S141" i="2"/>
  <c r="T141" i="2"/>
  <c r="S137" i="2"/>
  <c r="T137" i="2"/>
  <c r="T133" i="2"/>
  <c r="T131" i="2"/>
  <c r="S127" i="2"/>
  <c r="T127" i="2"/>
  <c r="S118" i="2"/>
  <c r="T118" i="2"/>
  <c r="S116" i="2"/>
  <c r="T116" i="2"/>
  <c r="S112" i="2"/>
  <c r="T112" i="2"/>
  <c r="S108" i="2"/>
  <c r="T108" i="2"/>
  <c r="E108" i="2"/>
  <c r="E104" i="2"/>
  <c r="S96" i="2"/>
  <c r="E96" i="2"/>
  <c r="S104" i="2"/>
  <c r="T104" i="2"/>
  <c r="T96" i="2"/>
  <c r="S92" i="2"/>
  <c r="T92" i="2"/>
  <c r="S88" i="2"/>
  <c r="T88" i="2"/>
  <c r="S80" i="2"/>
  <c r="T80" i="2"/>
  <c r="S77" i="2"/>
  <c r="T77" i="2"/>
  <c r="S72" i="2"/>
  <c r="T72" i="2"/>
  <c r="S69" i="2"/>
  <c r="T69" i="2"/>
  <c r="S61" i="2"/>
  <c r="T61" i="2"/>
  <c r="S59" i="2"/>
  <c r="T59" i="2"/>
  <c r="S57" i="2"/>
  <c r="T57" i="2"/>
  <c r="S51" i="2"/>
  <c r="T51" i="2"/>
  <c r="S39" i="2"/>
  <c r="T39" i="2"/>
  <c r="S30" i="2"/>
  <c r="T30" i="2"/>
  <c r="S24" i="2"/>
  <c r="T24" i="2"/>
  <c r="S12" i="2"/>
  <c r="S9" i="2"/>
  <c r="T9" i="2"/>
  <c r="S5" i="2"/>
  <c r="T5" i="2"/>
  <c r="S3" i="2"/>
  <c r="T3" i="2"/>
  <c r="E3" i="2"/>
  <c r="E59" i="2"/>
  <c r="E57" i="2"/>
  <c r="E307" i="2"/>
  <c r="E305" i="2"/>
  <c r="E426" i="2"/>
  <c r="E424" i="2"/>
  <c r="E422" i="2"/>
  <c r="E420" i="2"/>
  <c r="E417" i="2"/>
  <c r="E415" i="2"/>
  <c r="E409" i="2"/>
  <c r="E405" i="2"/>
  <c r="E403" i="2"/>
  <c r="E400" i="2"/>
  <c r="E398" i="2"/>
  <c r="E391" i="2"/>
  <c r="E388" i="2"/>
  <c r="E384" i="2"/>
  <c r="E383" i="2" s="1"/>
  <c r="E381" i="2"/>
  <c r="E375" i="2"/>
  <c r="E353" i="2"/>
  <c r="E348" i="2"/>
  <c r="E341" i="2"/>
  <c r="E338" i="2"/>
  <c r="E326" i="2"/>
  <c r="E322" i="2"/>
  <c r="E318" i="2"/>
  <c r="E316" i="2"/>
  <c r="E312" i="2"/>
  <c r="E300" i="2"/>
  <c r="E292" i="2"/>
  <c r="E288" i="2"/>
  <c r="E278" i="2"/>
  <c r="E265" i="2"/>
  <c r="E259" i="2"/>
  <c r="E257" i="2"/>
  <c r="E255" i="2"/>
  <c r="E251" i="2"/>
  <c r="E246" i="2"/>
  <c r="E244" i="2"/>
  <c r="E240" i="2"/>
  <c r="E236" i="2"/>
  <c r="E228" i="2"/>
  <c r="E226" i="2"/>
  <c r="E222" i="2"/>
  <c r="E213" i="2"/>
  <c r="E210" i="2"/>
  <c r="E208" i="2"/>
  <c r="E206" i="2"/>
  <c r="E203" i="2"/>
  <c r="E196" i="2"/>
  <c r="E194" i="2"/>
  <c r="E182" i="2"/>
  <c r="E166" i="2"/>
  <c r="E163" i="2"/>
  <c r="E158" i="2"/>
  <c r="E155" i="2"/>
  <c r="E150" i="2"/>
  <c r="E148" i="2"/>
  <c r="E146" i="2"/>
  <c r="E141" i="2"/>
  <c r="E137" i="2"/>
  <c r="E133" i="2"/>
  <c r="E131" i="2"/>
  <c r="E127" i="2"/>
  <c r="E118" i="2"/>
  <c r="E116" i="2"/>
  <c r="E112" i="2"/>
  <c r="E92" i="2"/>
  <c r="E88" i="2"/>
  <c r="E80" i="2"/>
  <c r="E77" i="2"/>
  <c r="E72" i="2"/>
  <c r="E69" i="2"/>
  <c r="E61" i="2"/>
  <c r="E51" i="2"/>
  <c r="E39" i="2"/>
  <c r="E30" i="2"/>
  <c r="E24" i="2"/>
  <c r="E9" i="2"/>
  <c r="E8" i="2" s="1"/>
  <c r="E5" i="2"/>
  <c r="H96" i="2" l="1"/>
  <c r="H127" i="2"/>
  <c r="H5" i="2"/>
  <c r="H2" i="2" s="1"/>
  <c r="H155" i="2"/>
  <c r="H24" i="2"/>
  <c r="H30" i="2"/>
  <c r="H39" i="2"/>
  <c r="H69" i="2"/>
  <c r="H80" i="2"/>
  <c r="H104" i="2"/>
  <c r="H133" i="2"/>
  <c r="H12" i="2"/>
  <c r="H11" i="2" s="1"/>
  <c r="H61" i="2"/>
  <c r="H77" i="2"/>
  <c r="H92" i="2"/>
  <c r="H112" i="2"/>
  <c r="M112" i="2" s="1"/>
  <c r="H141" i="2"/>
  <c r="E2" i="2"/>
  <c r="H51" i="2"/>
  <c r="H72" i="2"/>
  <c r="H88" i="2"/>
  <c r="H108" i="2"/>
  <c r="M108" i="2" s="1"/>
  <c r="H137" i="2"/>
  <c r="H150" i="2"/>
  <c r="H118" i="2"/>
  <c r="E250" i="2"/>
  <c r="E249" i="2" s="1"/>
  <c r="S259" i="2"/>
  <c r="M146" i="2"/>
  <c r="M166" i="2"/>
  <c r="M13" i="2"/>
  <c r="I13" i="2"/>
  <c r="M26" i="2"/>
  <c r="I26" i="2"/>
  <c r="M36" i="2"/>
  <c r="I36" i="2"/>
  <c r="M49" i="2"/>
  <c r="I49" i="2"/>
  <c r="M65" i="2"/>
  <c r="I65" i="2"/>
  <c r="M86" i="2"/>
  <c r="J86" i="2"/>
  <c r="M153" i="2"/>
  <c r="J153" i="2"/>
  <c r="S8" i="2"/>
  <c r="M131" i="2"/>
  <c r="M182" i="2"/>
  <c r="M194" i="2"/>
  <c r="M196" i="2"/>
  <c r="M203" i="2"/>
  <c r="M206" i="2"/>
  <c r="M208" i="2"/>
  <c r="M210" i="2"/>
  <c r="M213" i="2"/>
  <c r="M222" i="2"/>
  <c r="M226" i="2"/>
  <c r="M228" i="2"/>
  <c r="M236" i="2"/>
  <c r="M240" i="2"/>
  <c r="M244" i="2"/>
  <c r="M246" i="2"/>
  <c r="M257" i="2"/>
  <c r="M265" i="2"/>
  <c r="M278" i="2"/>
  <c r="M288" i="2"/>
  <c r="M292" i="2"/>
  <c r="M300" i="2"/>
  <c r="M305" i="2"/>
  <c r="M307" i="2"/>
  <c r="M312" i="2"/>
  <c r="M316" i="2"/>
  <c r="M318" i="2"/>
  <c r="M322" i="2"/>
  <c r="M326" i="2"/>
  <c r="M338" i="2"/>
  <c r="M341" i="2"/>
  <c r="M348" i="2"/>
  <c r="M353" i="2"/>
  <c r="M364" i="2"/>
  <c r="M372" i="2"/>
  <c r="M381" i="2"/>
  <c r="M388" i="2"/>
  <c r="M391" i="2"/>
  <c r="M398" i="2"/>
  <c r="M10" i="2"/>
  <c r="J10" i="2"/>
  <c r="J9" i="2" s="1"/>
  <c r="J8" i="2" s="1"/>
  <c r="M16" i="2"/>
  <c r="I16" i="2"/>
  <c r="M20" i="2"/>
  <c r="I20" i="2"/>
  <c r="M25" i="2"/>
  <c r="I25" i="2"/>
  <c r="M31" i="2"/>
  <c r="I31" i="2"/>
  <c r="M35" i="2"/>
  <c r="I35" i="2"/>
  <c r="M40" i="2"/>
  <c r="I40" i="2"/>
  <c r="M44" i="2"/>
  <c r="I44" i="2"/>
  <c r="M48" i="2"/>
  <c r="I48" i="2"/>
  <c r="M53" i="2"/>
  <c r="I53" i="2"/>
  <c r="M58" i="2"/>
  <c r="I58" i="2"/>
  <c r="I57" i="2" s="1"/>
  <c r="M64" i="2"/>
  <c r="I64" i="2"/>
  <c r="M70" i="2"/>
  <c r="J70" i="2"/>
  <c r="M75" i="2"/>
  <c r="J75" i="2"/>
  <c r="M81" i="2"/>
  <c r="J81" i="2"/>
  <c r="M85" i="2"/>
  <c r="J85" i="2"/>
  <c r="M90" i="2"/>
  <c r="J90" i="2"/>
  <c r="M95" i="2"/>
  <c r="J95" i="2"/>
  <c r="M100" i="2"/>
  <c r="J100" i="2"/>
  <c r="M105" i="2"/>
  <c r="J105" i="2"/>
  <c r="M110" i="2"/>
  <c r="J110" i="2"/>
  <c r="M115" i="2"/>
  <c r="J115" i="2"/>
  <c r="M122" i="2"/>
  <c r="J122" i="2"/>
  <c r="M126" i="2"/>
  <c r="J126" i="2"/>
  <c r="M134" i="2"/>
  <c r="J134" i="2"/>
  <c r="M139" i="2"/>
  <c r="J139" i="2"/>
  <c r="M152" i="2"/>
  <c r="J152" i="2"/>
  <c r="M157" i="2"/>
  <c r="J157" i="2"/>
  <c r="M17" i="2"/>
  <c r="I17" i="2"/>
  <c r="M32" i="2"/>
  <c r="I32" i="2"/>
  <c r="M45" i="2"/>
  <c r="I45" i="2"/>
  <c r="M76" i="2"/>
  <c r="J76" i="2"/>
  <c r="M82" i="2"/>
  <c r="J82" i="2"/>
  <c r="M101" i="2"/>
  <c r="J101" i="2"/>
  <c r="M106" i="2"/>
  <c r="J106" i="2"/>
  <c r="M111" i="2"/>
  <c r="J111" i="2"/>
  <c r="M117" i="2"/>
  <c r="J117" i="2"/>
  <c r="J116" i="2" s="1"/>
  <c r="M123" i="2"/>
  <c r="J123" i="2"/>
  <c r="M128" i="2"/>
  <c r="J128" i="2"/>
  <c r="M135" i="2"/>
  <c r="J135" i="2"/>
  <c r="M140" i="2"/>
  <c r="J140" i="2"/>
  <c r="M147" i="2"/>
  <c r="J147" i="2"/>
  <c r="J146" i="2" s="1"/>
  <c r="S131" i="2"/>
  <c r="S130" i="2"/>
  <c r="M6" i="2"/>
  <c r="I6" i="2"/>
  <c r="M14" i="2"/>
  <c r="I14" i="2"/>
  <c r="M18" i="2"/>
  <c r="I18" i="2"/>
  <c r="M22" i="2"/>
  <c r="I22" i="2"/>
  <c r="M27" i="2"/>
  <c r="I27" i="2"/>
  <c r="M37" i="2"/>
  <c r="I37" i="2"/>
  <c r="M42" i="2"/>
  <c r="I42" i="2"/>
  <c r="M46" i="2"/>
  <c r="I46" i="2"/>
  <c r="M50" i="2"/>
  <c r="I50" i="2"/>
  <c r="M55" i="2"/>
  <c r="I55" i="2"/>
  <c r="M62" i="2"/>
  <c r="I62" i="2"/>
  <c r="M66" i="2"/>
  <c r="I66" i="2"/>
  <c r="M73" i="2"/>
  <c r="J73" i="2"/>
  <c r="M78" i="2"/>
  <c r="J78" i="2"/>
  <c r="M83" i="2"/>
  <c r="J83" i="2"/>
  <c r="M87" i="2"/>
  <c r="J87" i="2"/>
  <c r="M93" i="2"/>
  <c r="J93" i="2"/>
  <c r="M98" i="2"/>
  <c r="J98" i="2"/>
  <c r="M102" i="2"/>
  <c r="J102" i="2"/>
  <c r="M107" i="2"/>
  <c r="J107" i="2"/>
  <c r="M113" i="2"/>
  <c r="J113" i="2"/>
  <c r="M120" i="2"/>
  <c r="J120" i="2"/>
  <c r="M124" i="2"/>
  <c r="J124" i="2"/>
  <c r="M129" i="2"/>
  <c r="J129" i="2"/>
  <c r="M136" i="2"/>
  <c r="J136" i="2"/>
  <c r="M142" i="2"/>
  <c r="J142" i="2"/>
  <c r="M149" i="2"/>
  <c r="J149" i="2"/>
  <c r="J148" i="2" s="1"/>
  <c r="M154" i="2"/>
  <c r="J154" i="2"/>
  <c r="M160" i="2"/>
  <c r="J160" i="2"/>
  <c r="M163" i="2"/>
  <c r="M168" i="2"/>
  <c r="M370" i="2"/>
  <c r="M4" i="2"/>
  <c r="I4" i="2"/>
  <c r="I3" i="2" s="1"/>
  <c r="M21" i="2"/>
  <c r="I21" i="2"/>
  <c r="M41" i="2"/>
  <c r="I41" i="2"/>
  <c r="M54" i="2"/>
  <c r="I54" i="2"/>
  <c r="M71" i="2"/>
  <c r="J71" i="2"/>
  <c r="M91" i="2"/>
  <c r="J91" i="2"/>
  <c r="M159" i="2"/>
  <c r="J159" i="2"/>
  <c r="M148" i="2"/>
  <c r="M403" i="2"/>
  <c r="M405" i="2"/>
  <c r="M409" i="2"/>
  <c r="M415" i="2"/>
  <c r="M417" i="2"/>
  <c r="M420" i="2"/>
  <c r="M422" i="2"/>
  <c r="M424" i="2"/>
  <c r="M368" i="2"/>
  <c r="M7" i="2"/>
  <c r="I7" i="2"/>
  <c r="M23" i="2"/>
  <c r="I23" i="2"/>
  <c r="M28" i="2"/>
  <c r="I28" i="2"/>
  <c r="M34" i="2"/>
  <c r="I34" i="2"/>
  <c r="M38" i="2"/>
  <c r="I38" i="2"/>
  <c r="M43" i="2"/>
  <c r="I43" i="2"/>
  <c r="M47" i="2"/>
  <c r="I47" i="2"/>
  <c r="M52" i="2"/>
  <c r="I52" i="2"/>
  <c r="M63" i="2"/>
  <c r="I63" i="2"/>
  <c r="M67" i="2"/>
  <c r="I67" i="2"/>
  <c r="M74" i="2"/>
  <c r="J74" i="2"/>
  <c r="M79" i="2"/>
  <c r="J79" i="2"/>
  <c r="M84" i="2"/>
  <c r="J84" i="2"/>
  <c r="M89" i="2"/>
  <c r="J89" i="2"/>
  <c r="M94" i="2"/>
  <c r="J94" i="2"/>
  <c r="M99" i="2"/>
  <c r="J99" i="2"/>
  <c r="M103" i="2"/>
  <c r="J103" i="2"/>
  <c r="M109" i="2"/>
  <c r="J109" i="2"/>
  <c r="M114" i="2"/>
  <c r="J114" i="2"/>
  <c r="M121" i="2"/>
  <c r="J121" i="2"/>
  <c r="M125" i="2"/>
  <c r="J125" i="2"/>
  <c r="M132" i="2"/>
  <c r="J132" i="2"/>
  <c r="J131" i="2" s="1"/>
  <c r="M138" i="2"/>
  <c r="J138" i="2"/>
  <c r="M143" i="2"/>
  <c r="J143" i="2"/>
  <c r="M151" i="2"/>
  <c r="J151" i="2"/>
  <c r="M156" i="2"/>
  <c r="J156" i="2"/>
  <c r="M255" i="2"/>
  <c r="M426" i="2"/>
  <c r="M97" i="2"/>
  <c r="J97" i="2"/>
  <c r="M60" i="2"/>
  <c r="I60" i="2"/>
  <c r="I59" i="2" s="1"/>
  <c r="M251" i="2"/>
  <c r="M375" i="2"/>
  <c r="M259" i="2"/>
  <c r="M119" i="2"/>
  <c r="J119" i="2"/>
  <c r="E212" i="2"/>
  <c r="T367" i="2"/>
  <c r="M384" i="2"/>
  <c r="M144" i="2"/>
  <c r="M9" i="2"/>
  <c r="T374" i="2"/>
  <c r="E11" i="2"/>
  <c r="E239" i="2"/>
  <c r="T11" i="2"/>
  <c r="T225" i="2"/>
  <c r="S387" i="2"/>
  <c r="T414" i="2"/>
  <c r="T370" i="2"/>
  <c r="E264" i="2"/>
  <c r="S264" i="2"/>
  <c r="T12" i="2"/>
  <c r="T236" i="2"/>
  <c r="E145" i="2"/>
  <c r="E225" i="2"/>
  <c r="E414" i="2"/>
  <c r="E162" i="2"/>
  <c r="E291" i="2"/>
  <c r="E374" i="2"/>
  <c r="E387" i="2"/>
  <c r="T2" i="2"/>
  <c r="T8" i="2"/>
  <c r="T145" i="2"/>
  <c r="T239" i="2"/>
  <c r="S265" i="2"/>
  <c r="T375" i="2"/>
  <c r="E311" i="2"/>
  <c r="S133" i="2"/>
  <c r="E29" i="2"/>
  <c r="E130" i="2"/>
  <c r="T291" i="2"/>
  <c r="T311" i="2"/>
  <c r="S374" i="2"/>
  <c r="T384" i="2"/>
  <c r="T368" i="2"/>
  <c r="T316" i="2"/>
  <c r="T300" i="2"/>
  <c r="T246" i="2"/>
  <c r="S368" i="2"/>
  <c r="S367" i="2"/>
  <c r="E367" i="2"/>
  <c r="S2" i="2"/>
  <c r="S11" i="2"/>
  <c r="S29" i="2"/>
  <c r="S239" i="2"/>
  <c r="T264" i="2"/>
  <c r="T387" i="2"/>
  <c r="S414" i="2"/>
  <c r="T130" i="2"/>
  <c r="S383" i="2"/>
  <c r="S145" i="2"/>
  <c r="E325" i="2"/>
  <c r="S325" i="2"/>
  <c r="S311" i="2"/>
  <c r="S291" i="2"/>
  <c r="S225" i="2"/>
  <c r="E68" i="2"/>
  <c r="S68" i="2"/>
  <c r="T68" i="2"/>
  <c r="J88" i="2" l="1"/>
  <c r="M5" i="2"/>
  <c r="H145" i="2"/>
  <c r="H130" i="2"/>
  <c r="E324" i="2"/>
  <c r="J96" i="2"/>
  <c r="J155" i="2"/>
  <c r="J108" i="2"/>
  <c r="J69" i="2"/>
  <c r="J92" i="2"/>
  <c r="J112" i="2"/>
  <c r="J127" i="2"/>
  <c r="J80" i="2"/>
  <c r="I39" i="2"/>
  <c r="J150" i="2"/>
  <c r="J137" i="2"/>
  <c r="J72" i="2"/>
  <c r="I51" i="2"/>
  <c r="J141" i="2"/>
  <c r="J77" i="2"/>
  <c r="I5" i="2"/>
  <c r="I2" i="2" s="1"/>
  <c r="J104" i="2"/>
  <c r="I24" i="2"/>
  <c r="I12" i="2"/>
  <c r="H29" i="2"/>
  <c r="I61" i="2"/>
  <c r="J133" i="2"/>
  <c r="I30" i="2"/>
  <c r="J118" i="2"/>
  <c r="J158" i="2"/>
  <c r="H68" i="2"/>
  <c r="T325" i="2"/>
  <c r="S250" i="2"/>
  <c r="M162" i="2"/>
  <c r="M264" i="2"/>
  <c r="M367" i="2"/>
  <c r="M133" i="2"/>
  <c r="M383" i="2"/>
  <c r="M155" i="2"/>
  <c r="M225" i="2"/>
  <c r="M325" i="2"/>
  <c r="M150" i="2"/>
  <c r="M92" i="2"/>
  <c r="M88" i="2"/>
  <c r="M39" i="2"/>
  <c r="M24" i="2"/>
  <c r="M30" i="2"/>
  <c r="M311" i="2"/>
  <c r="M387" i="2"/>
  <c r="M72" i="2"/>
  <c r="M158" i="2"/>
  <c r="M80" i="2"/>
  <c r="M291" i="2"/>
  <c r="M116" i="2"/>
  <c r="M77" i="2"/>
  <c r="M127" i="2"/>
  <c r="M239" i="2"/>
  <c r="M2" i="2"/>
  <c r="E161" i="2"/>
  <c r="M104" i="2"/>
  <c r="M3" i="2"/>
  <c r="M69" i="2"/>
  <c r="M141" i="2"/>
  <c r="M137" i="2"/>
  <c r="M61" i="2"/>
  <c r="M57" i="2"/>
  <c r="M414" i="2"/>
  <c r="M96" i="2"/>
  <c r="M59" i="2"/>
  <c r="M12" i="2"/>
  <c r="M374" i="2"/>
  <c r="S249" i="2"/>
  <c r="M118" i="2"/>
  <c r="M8" i="2"/>
  <c r="S162" i="2"/>
  <c r="S161" i="2"/>
  <c r="E263" i="2"/>
  <c r="M51" i="2"/>
  <c r="M11" i="2"/>
  <c r="T263" i="2"/>
  <c r="T324" i="2"/>
  <c r="T29" i="2"/>
  <c r="E1" i="2"/>
  <c r="T161" i="2"/>
  <c r="T162" i="2"/>
  <c r="S263" i="2"/>
  <c r="J68" i="2" l="1"/>
  <c r="I11" i="2"/>
  <c r="J130" i="2"/>
  <c r="J145" i="2"/>
  <c r="I29" i="2"/>
  <c r="H1" i="2"/>
  <c r="M263" i="2"/>
  <c r="M130" i="2"/>
  <c r="M145" i="2"/>
  <c r="M29" i="2"/>
  <c r="M68" i="2"/>
  <c r="M161" i="2"/>
  <c r="S1" i="2"/>
  <c r="T1" i="2"/>
  <c r="K2" i="2" l="1"/>
  <c r="K8" i="2"/>
  <c r="I1" i="2"/>
  <c r="J1" i="2"/>
  <c r="M1" i="2"/>
  <c r="J432" i="2"/>
  <c r="J431" i="2" s="1"/>
  <c r="J430" i="2" s="1"/>
  <c r="H254" i="2" l="1"/>
  <c r="H253" i="2" s="1"/>
  <c r="H250" i="2" s="1"/>
  <c r="H249" i="2" s="1"/>
  <c r="S324" i="2"/>
  <c r="T250" i="2"/>
  <c r="K3" i="2" l="1"/>
  <c r="K5" i="2" s="1"/>
  <c r="J254" i="2"/>
  <c r="J253" i="2" s="1"/>
  <c r="J250" i="2" s="1"/>
  <c r="J249" i="2" s="1"/>
  <c r="M250" i="2"/>
  <c r="J324" i="2"/>
  <c r="T249" i="2"/>
  <c r="H324" i="2" l="1"/>
  <c r="K256" i="2"/>
  <c r="K10" i="2" l="1"/>
  <c r="K254" i="2"/>
  <c r="K430" i="2"/>
  <c r="M324" i="2"/>
  <c r="L13" i="2"/>
  <c r="K122" i="2"/>
  <c r="M249" i="2"/>
  <c r="K431" i="2" l="1"/>
  <c r="K257" i="2"/>
  <c r="K123" i="2"/>
</calcChain>
</file>

<file path=xl/sharedStrings.xml><?xml version="1.0" encoding="utf-8"?>
<sst xmlns="http://schemas.openxmlformats.org/spreadsheetml/2006/main" count="6554" uniqueCount="1468">
  <si>
    <t xml:space="preserve"> </t>
  </si>
  <si>
    <t xml:space="preserve">MUNICIPIO DE HATO COROZAL     </t>
  </si>
  <si>
    <t>N.I.T.     800012638</t>
  </si>
  <si>
    <t xml:space="preserve">                 </t>
  </si>
  <si>
    <t xml:space="preserve">                  </t>
  </si>
  <si>
    <t xml:space="preserve">     SN  S         </t>
  </si>
  <si>
    <t xml:space="preserve">CATALOGO DE CUENTAS           </t>
  </si>
  <si>
    <t xml:space="preserve">DICIEMBRE      /2017          </t>
  </si>
  <si>
    <t xml:space="preserve">       </t>
  </si>
  <si>
    <t>IMPRESION:</t>
  </si>
  <si>
    <t>S</t>
  </si>
  <si>
    <t xml:space="preserve">         </t>
  </si>
  <si>
    <t>1M1M2</t>
  </si>
  <si>
    <t>CGN2005_001_SALDOS_Y_MOVIMIENTOS</t>
  </si>
  <si>
    <t>D</t>
  </si>
  <si>
    <t xml:space="preserve">              </t>
  </si>
  <si>
    <t xml:space="preserve">ACTIVO                        </t>
  </si>
  <si>
    <t xml:space="preserve">            </t>
  </si>
  <si>
    <t xml:space="preserve">EFECTIVO                      </t>
  </si>
  <si>
    <t>1.1.05</t>
  </si>
  <si>
    <t xml:space="preserve">CAJA                          </t>
  </si>
  <si>
    <t>1.1.05.01</t>
  </si>
  <si>
    <t xml:space="preserve">      </t>
  </si>
  <si>
    <t xml:space="preserve">CAJA PRINCIPAL                </t>
  </si>
  <si>
    <t>1.1.10</t>
  </si>
  <si>
    <t>DEPOSITOS EN INSTITUCIONES FIN</t>
  </si>
  <si>
    <t>1.1.10.05</t>
  </si>
  <si>
    <t xml:space="preserve">CUENTA CORRIENTE              </t>
  </si>
  <si>
    <t>1.1.10.06</t>
  </si>
  <si>
    <t xml:space="preserve">CUENTA DE AHORRO              </t>
  </si>
  <si>
    <t>INVERSIONES E INSTRUMENTOS DER</t>
  </si>
  <si>
    <t>1.2.08</t>
  </si>
  <si>
    <t>******************************</t>
  </si>
  <si>
    <t>1.2.08.33</t>
  </si>
  <si>
    <t xml:space="preserve">SOCIEDADES PUBLICAS           </t>
  </si>
  <si>
    <t xml:space="preserve">RENTAS POR COBRAR             </t>
  </si>
  <si>
    <t>1.3.05</t>
  </si>
  <si>
    <t>1.3.05.07</t>
  </si>
  <si>
    <t xml:space="preserve">IMPUESTO PREDIAL UNIFICADO    </t>
  </si>
  <si>
    <t>1.3.05.08</t>
  </si>
  <si>
    <t>IMPUESTO DE INDUSTRIA Y COMERC</t>
  </si>
  <si>
    <t>1.3.05.21</t>
  </si>
  <si>
    <t>IMPUESTO DE AVISOS  TABLEROS Y</t>
  </si>
  <si>
    <t>1.3.05.33</t>
  </si>
  <si>
    <t>IMPUESTO SOBRE VEHICULOS AUTOM</t>
  </si>
  <si>
    <t>1.3.05.35</t>
  </si>
  <si>
    <t xml:space="preserve">SOBRETASA A LA GASOLINA       </t>
  </si>
  <si>
    <t>1.3.05.45</t>
  </si>
  <si>
    <t xml:space="preserve">IMPUESTO SOBRE EL SERVICIO DE </t>
  </si>
  <si>
    <t>1.3.05.60</t>
  </si>
  <si>
    <t>1.3.05.62</t>
  </si>
  <si>
    <t>1.3.05.85</t>
  </si>
  <si>
    <t xml:space="preserve">OTROS IMPUESTOS MUNICIPALES   </t>
  </si>
  <si>
    <t>1.3.10</t>
  </si>
  <si>
    <t>1.3.10.05</t>
  </si>
  <si>
    <t xml:space="preserve">RETENCIONES EN LA FUENTE      </t>
  </si>
  <si>
    <t>1.3.10.07</t>
  </si>
  <si>
    <t>1.3.10.08</t>
  </si>
  <si>
    <t>1.3.10.20</t>
  </si>
  <si>
    <t xml:space="preserve">DEUDORES                      </t>
  </si>
  <si>
    <t>1.4.01</t>
  </si>
  <si>
    <t>1.4.01.01</t>
  </si>
  <si>
    <t xml:space="preserve">TASAS                         </t>
  </si>
  <si>
    <t>1.4.01.02</t>
  </si>
  <si>
    <t xml:space="preserve">MULTAS                        </t>
  </si>
  <si>
    <t>1.4.01.20</t>
  </si>
  <si>
    <t>PARTICIPACION EN EL TRANSPORTE</t>
  </si>
  <si>
    <t>1.4.01.22</t>
  </si>
  <si>
    <t xml:space="preserve">ESTAMPILLAS                   </t>
  </si>
  <si>
    <t>1.4.01.60</t>
  </si>
  <si>
    <t xml:space="preserve">CONTRIBUCIONES                </t>
  </si>
  <si>
    <t>1.4.01.71</t>
  </si>
  <si>
    <t>1.4.01.90</t>
  </si>
  <si>
    <t>OTROS DEUDORES POR INGRESOS NO</t>
  </si>
  <si>
    <t>1.4.13</t>
  </si>
  <si>
    <t>1.4.13.03</t>
  </si>
  <si>
    <t>1.4.13.11</t>
  </si>
  <si>
    <t>SISTEMA GENERAL DE SEGURIDAD S</t>
  </si>
  <si>
    <t>1.4.13.13</t>
  </si>
  <si>
    <t>1.4.13.14</t>
  </si>
  <si>
    <t xml:space="preserve">OTRAS TRANSFERENCIAS          </t>
  </si>
  <si>
    <t>1.4.13.15</t>
  </si>
  <si>
    <t>1.4.13.16</t>
  </si>
  <si>
    <t>1.4.13.17</t>
  </si>
  <si>
    <t>1.4.13.18</t>
  </si>
  <si>
    <t>1.4.13.19</t>
  </si>
  <si>
    <t>1.4.13.21</t>
  </si>
  <si>
    <t>1.4.13.22</t>
  </si>
  <si>
    <t>1.4.20</t>
  </si>
  <si>
    <t>AVANCES Y ANTICIPOS ENTREGADOS</t>
  </si>
  <si>
    <t>1.4.20.03</t>
  </si>
  <si>
    <t>ANTICIPOS SOBRE CONVENIOS Y AC</t>
  </si>
  <si>
    <t>1.4.20.11</t>
  </si>
  <si>
    <t>AVANCES PARA VIATICOS Y GASTOS</t>
  </si>
  <si>
    <t>1.4.20.12</t>
  </si>
  <si>
    <t>ANTICIPO PARA ADQUISICION DE B</t>
  </si>
  <si>
    <t>1.4.20.13</t>
  </si>
  <si>
    <t>ANTICIPOS PARA PROYECTOS DE IN</t>
  </si>
  <si>
    <t>1.4.20.90</t>
  </si>
  <si>
    <t xml:space="preserve">OTROS AVANCES Y ANTICIPOS     </t>
  </si>
  <si>
    <t>1.4.24</t>
  </si>
  <si>
    <t>1.4.24.02</t>
  </si>
  <si>
    <t xml:space="preserve">EN ADMINISTRACION             </t>
  </si>
  <si>
    <t>1.4.25</t>
  </si>
  <si>
    <t>1.4.25.03</t>
  </si>
  <si>
    <t xml:space="preserve">DEPOSITOS JUDICIALES          </t>
  </si>
  <si>
    <t>1.4.70</t>
  </si>
  <si>
    <t>1.4.70.13</t>
  </si>
  <si>
    <t xml:space="preserve">EMBARGOS JUDICIALES           </t>
  </si>
  <si>
    <t>1.4.70.65</t>
  </si>
  <si>
    <t>DERECHOS COBRADOS POR TERCEROS</t>
  </si>
  <si>
    <t>1.4.70.74</t>
  </si>
  <si>
    <t xml:space="preserve">EXCEDENTES FINANCIEROS        </t>
  </si>
  <si>
    <t>1.4.70.90</t>
  </si>
  <si>
    <t xml:space="preserve">OTROS DEUDORES                </t>
  </si>
  <si>
    <t>1.4.80</t>
  </si>
  <si>
    <t>1.4.80.22</t>
  </si>
  <si>
    <t xml:space="preserve">SERVICIO DE ASEO              </t>
  </si>
  <si>
    <t xml:space="preserve">PROPIEDADES  PLANTA Y EQUIPO  </t>
  </si>
  <si>
    <t>1.6.05</t>
  </si>
  <si>
    <t xml:space="preserve">TERRENOS                      </t>
  </si>
  <si>
    <t>1.6.05.01</t>
  </si>
  <si>
    <t xml:space="preserve">URBANOS                       </t>
  </si>
  <si>
    <t>1.6.05.02</t>
  </si>
  <si>
    <t xml:space="preserve">RURALES                       </t>
  </si>
  <si>
    <t>1.6.15</t>
  </si>
  <si>
    <t xml:space="preserve">CONSTRUCCIONES EN CURSO       </t>
  </si>
  <si>
    <t>1.6.15.01</t>
  </si>
  <si>
    <t xml:space="preserve">EDIFICACIONES                 </t>
  </si>
  <si>
    <t>1.6.15.04</t>
  </si>
  <si>
    <t xml:space="preserve">PLANTAS  DUCTOS Y TUNELES     </t>
  </si>
  <si>
    <t>1.6.15.05</t>
  </si>
  <si>
    <t xml:space="preserve">REDES  LINEAS Y CABLES        </t>
  </si>
  <si>
    <t>1.6.15.90</t>
  </si>
  <si>
    <t xml:space="preserve">OTRAS CONSTRUCCIONES EN CURSO </t>
  </si>
  <si>
    <t>1.6.35</t>
  </si>
  <si>
    <t xml:space="preserve">BIENES MUEBLES EN BODEGA      </t>
  </si>
  <si>
    <t>1.6.35.03</t>
  </si>
  <si>
    <t>MUEBLES  ENSERES Y EQUIPO DE O</t>
  </si>
  <si>
    <t>1.6.35.04</t>
  </si>
  <si>
    <t>EQUIPOS DE COMUNICACION Y COMP</t>
  </si>
  <si>
    <t>1.6.40</t>
  </si>
  <si>
    <t>1.6.40.01</t>
  </si>
  <si>
    <t xml:space="preserve">EDIFICIOS Y CASAS             </t>
  </si>
  <si>
    <t>1.6.40.02</t>
  </si>
  <si>
    <t xml:space="preserve">OFICINAS                      </t>
  </si>
  <si>
    <t>1.6.40.09</t>
  </si>
  <si>
    <t xml:space="preserve">COLEGIOS Y ESCUELAS           </t>
  </si>
  <si>
    <t>1.6.40.19</t>
  </si>
  <si>
    <t>INSTALACIONES DEPORTIVAS Y REC</t>
  </si>
  <si>
    <t>1.6.40.23</t>
  </si>
  <si>
    <t xml:space="preserve">POZOS                         </t>
  </si>
  <si>
    <t>1.6.40.24</t>
  </si>
  <si>
    <t xml:space="preserve">TANQUES DE ALMACENAMIENTO     </t>
  </si>
  <si>
    <t>1.6.40.90</t>
  </si>
  <si>
    <t xml:space="preserve">OTRAS EDIFICACIONES           </t>
  </si>
  <si>
    <t>1.6.45</t>
  </si>
  <si>
    <t>1.6.45.02</t>
  </si>
  <si>
    <t xml:space="preserve">PLANTAS DE TRATAMIENTO        </t>
  </si>
  <si>
    <t>1.6.45.13</t>
  </si>
  <si>
    <t xml:space="preserve">ACUEDUCTO Y CANALIZACION      </t>
  </si>
  <si>
    <t>1.6.45.90</t>
  </si>
  <si>
    <t>OTRAS PLANTAS  DUCTOS Y TUNELE</t>
  </si>
  <si>
    <t>1.6.50</t>
  </si>
  <si>
    <t>1.6.50.02</t>
  </si>
  <si>
    <t xml:space="preserve">REDES DE DISTRIBUCION         </t>
  </si>
  <si>
    <t>1.6.50.03</t>
  </si>
  <si>
    <t xml:space="preserve">REDES DE RECOLECCION DE AGUAS </t>
  </si>
  <si>
    <t>1.6.50.90</t>
  </si>
  <si>
    <t xml:space="preserve">OTRAS REDES  LINEAS Y CABLES  </t>
  </si>
  <si>
    <t>1.6.55</t>
  </si>
  <si>
    <t>1.6.55.05</t>
  </si>
  <si>
    <t xml:space="preserve">EQUIPO DE MUSICA              </t>
  </si>
  <si>
    <t>1.6.55.08</t>
  </si>
  <si>
    <t xml:space="preserve">EQUIPO AGRICOLA               </t>
  </si>
  <si>
    <t>1.6.55.09</t>
  </si>
  <si>
    <t xml:space="preserve">EQUIPO DE ENSEñANZA           </t>
  </si>
  <si>
    <t>1.6.55.11</t>
  </si>
  <si>
    <t xml:space="preserve">HERRAMIENTAS Y ACCESORIOS     </t>
  </si>
  <si>
    <t>1.6.55.12</t>
  </si>
  <si>
    <t>EQUIPO PARA ESTACIONES DE BOMB</t>
  </si>
  <si>
    <t>1.6.55.22</t>
  </si>
  <si>
    <t xml:space="preserve">EQUIPO DE AYUDA AUDIOVISUAL   </t>
  </si>
  <si>
    <t>1.6.55.90</t>
  </si>
  <si>
    <t xml:space="preserve">OTRA MAQUINARIA Y EQUIPO      </t>
  </si>
  <si>
    <t>1.6.65</t>
  </si>
  <si>
    <t>1.6.65.01</t>
  </si>
  <si>
    <t xml:space="preserve">MUEBLES Y ENSERES             </t>
  </si>
  <si>
    <t>1.6.65.02</t>
  </si>
  <si>
    <t xml:space="preserve">EQUIPO Y MAQUINA DE OFICINA   </t>
  </si>
  <si>
    <t>1.6.65.90</t>
  </si>
  <si>
    <t>OTROS MUEBLES  ENSERES Y EQUIP</t>
  </si>
  <si>
    <t>1.6.70</t>
  </si>
  <si>
    <t>1.6.70.01</t>
  </si>
  <si>
    <t xml:space="preserve">EQUIPO DE COMUNICACION        </t>
  </si>
  <si>
    <t>1.6.70.02</t>
  </si>
  <si>
    <t xml:space="preserve">EQUIPO DE COMPUTACION         </t>
  </si>
  <si>
    <t>1.6.70.07</t>
  </si>
  <si>
    <t>1.6.75</t>
  </si>
  <si>
    <t>EQUIPOS DE TRANSPORTE  TRACCIO</t>
  </si>
  <si>
    <t>1.6.75.02</t>
  </si>
  <si>
    <t xml:space="preserve">TERRESTRE                     </t>
  </si>
  <si>
    <t>1.6.75.04</t>
  </si>
  <si>
    <t xml:space="preserve">MARITIMO Y FLUVIAL            </t>
  </si>
  <si>
    <t>1.6.75.90</t>
  </si>
  <si>
    <t>OTROS EQUIPOS DE TRANSPORTE  T</t>
  </si>
  <si>
    <t>1.6.80</t>
  </si>
  <si>
    <t>EQUIPOS DE COMEDOR  COCINA  DE</t>
  </si>
  <si>
    <t>1.6.80.90</t>
  </si>
  <si>
    <t>OTROS EQUIPOS DE COMEDOR  COCI</t>
  </si>
  <si>
    <t>1.6.85</t>
  </si>
  <si>
    <t xml:space="preserve">DEPRECIACION ACUMULADA (CR)   </t>
  </si>
  <si>
    <t>1.6.85.01</t>
  </si>
  <si>
    <t>1.6.85.02</t>
  </si>
  <si>
    <t>1.6.85.03</t>
  </si>
  <si>
    <t>1.6.85.04</t>
  </si>
  <si>
    <t xml:space="preserve">MAQUINARIA Y EQUIPO           </t>
  </si>
  <si>
    <t>1.6.85.06</t>
  </si>
  <si>
    <t>1.6.85.07</t>
  </si>
  <si>
    <t>1.6.85.08</t>
  </si>
  <si>
    <t>1.6.85.09</t>
  </si>
  <si>
    <t>1.6.95</t>
  </si>
  <si>
    <t>PROVISIONES PARA PROTECCION DE</t>
  </si>
  <si>
    <t>1.6.95.01</t>
  </si>
  <si>
    <t>1.6.95.05</t>
  </si>
  <si>
    <t>BIENES DE BENEFICIO Y USO PUBL</t>
  </si>
  <si>
    <t>1.7.05</t>
  </si>
  <si>
    <t>1.7.05.05</t>
  </si>
  <si>
    <t xml:space="preserve">PARQUES RECREACIONALES        </t>
  </si>
  <si>
    <t>1.7.10</t>
  </si>
  <si>
    <t>1.7.10.01</t>
  </si>
  <si>
    <t xml:space="preserve">RED TERRESTRE                 </t>
  </si>
  <si>
    <t>1.7.10.05</t>
  </si>
  <si>
    <t>1.7.10.90</t>
  </si>
  <si>
    <t>OTROS BIENES DE BENEFICIO Y US</t>
  </si>
  <si>
    <t>1.7.15</t>
  </si>
  <si>
    <t>BIENES HISTORICOS Y CULTURALES</t>
  </si>
  <si>
    <t>1.7.15.03</t>
  </si>
  <si>
    <t xml:space="preserve">OBRAS DE ARTE                 </t>
  </si>
  <si>
    <t>1.7.15.05</t>
  </si>
  <si>
    <t xml:space="preserve">BIBLIOTECAS                   </t>
  </si>
  <si>
    <t>1.7.15.07</t>
  </si>
  <si>
    <t>1.7.85</t>
  </si>
  <si>
    <t>AMORTIZACION ACUMULADA DE BIEN</t>
  </si>
  <si>
    <t>1.7.85.01</t>
  </si>
  <si>
    <t>1.7.85.05</t>
  </si>
  <si>
    <t>1.7.85.90</t>
  </si>
  <si>
    <t>1.9.01</t>
  </si>
  <si>
    <t xml:space="preserve">RESERVA FINANCIERA ACTUARIAL  </t>
  </si>
  <si>
    <t>1.9.01.04</t>
  </si>
  <si>
    <t xml:space="preserve">ENCARGOS FIDUCIARIOS          </t>
  </si>
  <si>
    <t>1.9.05</t>
  </si>
  <si>
    <t>BIENES Y SERVICIOS PAGADOS POR</t>
  </si>
  <si>
    <t>1.9.05.90</t>
  </si>
  <si>
    <t>OTROS BIENES Y SERVICIOS PAGAD</t>
  </si>
  <si>
    <t>1.9.10</t>
  </si>
  <si>
    <t xml:space="preserve">CARGOS DIFERIDOS              </t>
  </si>
  <si>
    <t>1.9.10.01</t>
  </si>
  <si>
    <t xml:space="preserve">MATERIALES Y SUMINISTROS      </t>
  </si>
  <si>
    <t>1.9.10.22</t>
  </si>
  <si>
    <t xml:space="preserve">COMBUSTIBLES Y LUBRICANTES    </t>
  </si>
  <si>
    <t>1.9.10.87</t>
  </si>
  <si>
    <t xml:space="preserve">IMPUESTO DIFERIDO             </t>
  </si>
  <si>
    <t>1.9.10.90</t>
  </si>
  <si>
    <t xml:space="preserve">OTROS CARGOS DIFERIDOS        </t>
  </si>
  <si>
    <t>1.9.70</t>
  </si>
  <si>
    <t xml:space="preserve">INTANGIBLES                   </t>
  </si>
  <si>
    <t>1.9.70.07</t>
  </si>
  <si>
    <t xml:space="preserve">LICENCIAS                     </t>
  </si>
  <si>
    <t>1.9.70.08</t>
  </si>
  <si>
    <t xml:space="preserve">SOFTWARE                      </t>
  </si>
  <si>
    <t>1.9.75</t>
  </si>
  <si>
    <t>AMORTIZACION ACUMULADA DE INTA</t>
  </si>
  <si>
    <t>1.9.75.07</t>
  </si>
  <si>
    <t>1.9.75.08</t>
  </si>
  <si>
    <t xml:space="preserve">PASIVOS                       </t>
  </si>
  <si>
    <t>2.2.08.02</t>
  </si>
  <si>
    <t>2.2.08.30</t>
  </si>
  <si>
    <t xml:space="preserve">PRéSTAMOS BANCA COMERCIAL     </t>
  </si>
  <si>
    <t xml:space="preserve">CUENTAS POR PAGAR             </t>
  </si>
  <si>
    <t>2.4.01</t>
  </si>
  <si>
    <t>ADQUISICION DE BIENES Y SERVIC</t>
  </si>
  <si>
    <t>2.4.01.01</t>
  </si>
  <si>
    <t xml:space="preserve">BIENES Y SERVICIOS            </t>
  </si>
  <si>
    <t>2.4.01.02</t>
  </si>
  <si>
    <t xml:space="preserve">PROYECTOS DE INVERSION        </t>
  </si>
  <si>
    <t>2.4.03</t>
  </si>
  <si>
    <t xml:space="preserve">TRANSFERENCIAS POR PAGAR      </t>
  </si>
  <si>
    <t>2.4.03.15</t>
  </si>
  <si>
    <t>2.4.25</t>
  </si>
  <si>
    <t xml:space="preserve">ACREEDORES                    </t>
  </si>
  <si>
    <t>2.4.25.01</t>
  </si>
  <si>
    <t>2.4.25.04</t>
  </si>
  <si>
    <t xml:space="preserve">SERVICIOS PUBLICOS            </t>
  </si>
  <si>
    <t>2.4.25.18</t>
  </si>
  <si>
    <t xml:space="preserve">APORTES A FONDOS  PENSIONALES </t>
  </si>
  <si>
    <t>2.4.25.19</t>
  </si>
  <si>
    <t xml:space="preserve">APORTES A SEGURIDAD SOCIAL EN </t>
  </si>
  <si>
    <t>2.4.25.20</t>
  </si>
  <si>
    <t xml:space="preserve">APORTES AL ICBF  SENA Y CAJAS </t>
  </si>
  <si>
    <t>2.4.25.24</t>
  </si>
  <si>
    <t>2.4.25.32</t>
  </si>
  <si>
    <t xml:space="preserve">APORTE RIESGOS PROFESIONALES  </t>
  </si>
  <si>
    <t>2.4.25.33</t>
  </si>
  <si>
    <t>FONDO DE SOLIDARIDAD Y GARANTI</t>
  </si>
  <si>
    <t>2.4.25.35</t>
  </si>
  <si>
    <t xml:space="preserve">LIBRANZAS                     </t>
  </si>
  <si>
    <t>2.4.25.41</t>
  </si>
  <si>
    <t>APORTES A ESCUELAS INDUSTRIALE</t>
  </si>
  <si>
    <t>2.4.25.52</t>
  </si>
  <si>
    <t xml:space="preserve">HONORARIOS                    </t>
  </si>
  <si>
    <t>2.4.25.53</t>
  </si>
  <si>
    <t xml:space="preserve">SERVICIOS                     </t>
  </si>
  <si>
    <t>2.4.25.90</t>
  </si>
  <si>
    <t xml:space="preserve">OTROS ACREEDORES              </t>
  </si>
  <si>
    <t>2.4.30</t>
  </si>
  <si>
    <t xml:space="preserve">SUBSIDIOS ASIGNADOS           </t>
  </si>
  <si>
    <t>2.4.30.12</t>
  </si>
  <si>
    <t xml:space="preserve">SERVICIO DE ACUEDUCTO         </t>
  </si>
  <si>
    <t>2.4.30.13</t>
  </si>
  <si>
    <t xml:space="preserve">SERVICIO DE ALCANTARILLADO    </t>
  </si>
  <si>
    <t>2.4.30.14</t>
  </si>
  <si>
    <t>2.4.36</t>
  </si>
  <si>
    <t>RETENCION EN LA FUENTE E IMPUE</t>
  </si>
  <si>
    <t>2.4.36.01</t>
  </si>
  <si>
    <t xml:space="preserve">SALARIOS Y PAGOS LABORALES    </t>
  </si>
  <si>
    <t>2.4.36.03</t>
  </si>
  <si>
    <t>2.4.36.05</t>
  </si>
  <si>
    <t>2.4.36.06</t>
  </si>
  <si>
    <t xml:space="preserve">ARRENDAMIENTOS                </t>
  </si>
  <si>
    <t>2.4.36.08</t>
  </si>
  <si>
    <t xml:space="preserve">COMPRAS                       </t>
  </si>
  <si>
    <t>2.4.36.15</t>
  </si>
  <si>
    <t>2.4.36.16</t>
  </si>
  <si>
    <t>2.4.36.25</t>
  </si>
  <si>
    <t>IMPUESTO A LAS VENTAS RETENIDO</t>
  </si>
  <si>
    <t>2.4.36.26</t>
  </si>
  <si>
    <t xml:space="preserve">CONTRATOS DE OBRA             </t>
  </si>
  <si>
    <t>2.4.36.27</t>
  </si>
  <si>
    <t>RETENCION DE IMPUESTO DE INDUS</t>
  </si>
  <si>
    <t>2.4.36.90</t>
  </si>
  <si>
    <t xml:space="preserve">OTRAS RETENCIONES             </t>
  </si>
  <si>
    <t>2.4.37</t>
  </si>
  <si>
    <t>2.4.37.01</t>
  </si>
  <si>
    <t>2.4.40</t>
  </si>
  <si>
    <t>IMPUESTOS  CONTRIBUCIONES Y TA</t>
  </si>
  <si>
    <t>2.4.40.11</t>
  </si>
  <si>
    <t>LICENCIAS  REGISTRO Y SALVOCON</t>
  </si>
  <si>
    <t>2.4.40.17</t>
  </si>
  <si>
    <t xml:space="preserve">INTERESES DE MORA             </t>
  </si>
  <si>
    <t>2.4.40.23</t>
  </si>
  <si>
    <t>2.4.40.24</t>
  </si>
  <si>
    <t>2.4.40.25</t>
  </si>
  <si>
    <t>2.4.40.26</t>
  </si>
  <si>
    <t xml:space="preserve">SANCIONES                     </t>
  </si>
  <si>
    <t>2.4.50</t>
  </si>
  <si>
    <t xml:space="preserve">AVANCES Y ANTICIPOS RECIBIDOS </t>
  </si>
  <si>
    <t>2.4.50.02</t>
  </si>
  <si>
    <t>ANTICIPOS SOBRE PROYECTOS DE I</t>
  </si>
  <si>
    <t>2.4.50.03</t>
  </si>
  <si>
    <t>2.4.53</t>
  </si>
  <si>
    <t>2.4.53.01</t>
  </si>
  <si>
    <t>2.4.60</t>
  </si>
  <si>
    <t xml:space="preserve">CRÉDITOS JUDICIALES           </t>
  </si>
  <si>
    <t>2.4.60.02</t>
  </si>
  <si>
    <t xml:space="preserve">SENTENCIAS Y CONCILIACIONES   </t>
  </si>
  <si>
    <t>2.4.80</t>
  </si>
  <si>
    <t>ADMINISTRACION Y PRESTACION DE</t>
  </si>
  <si>
    <t>2.4.80.02</t>
  </si>
  <si>
    <t xml:space="preserve">RéGIMEN SUBSIDIADO            </t>
  </si>
  <si>
    <t>OBLIGACIONES LABORALES Y DE SE</t>
  </si>
  <si>
    <t>2.5.05</t>
  </si>
  <si>
    <t>SALARIOS Y PRESTACIONES SOCIAL</t>
  </si>
  <si>
    <t>2.5.05.01</t>
  </si>
  <si>
    <t xml:space="preserve">NOMINA POR PAGAR              </t>
  </si>
  <si>
    <t>2.5.05.02</t>
  </si>
  <si>
    <t xml:space="preserve">CESANTIAS                     </t>
  </si>
  <si>
    <t>2.5.05.03</t>
  </si>
  <si>
    <t xml:space="preserve">INTERESES SOBRE CESANTIAS     </t>
  </si>
  <si>
    <t>2.5.05.04</t>
  </si>
  <si>
    <t xml:space="preserve">VACACIONES                    </t>
  </si>
  <si>
    <t>2.5.05.05</t>
  </si>
  <si>
    <t xml:space="preserve">PRIMA DE VACACIONES           </t>
  </si>
  <si>
    <t>2.5.05.06</t>
  </si>
  <si>
    <t xml:space="preserve">PRIMA DE SERVICIOS            </t>
  </si>
  <si>
    <t>2.5.05.07</t>
  </si>
  <si>
    <t xml:space="preserve">PRIMA DE NAVIDAD              </t>
  </si>
  <si>
    <t>2.5.05.12</t>
  </si>
  <si>
    <t xml:space="preserve">BONIFICACIONES                </t>
  </si>
  <si>
    <t>2.5.10</t>
  </si>
  <si>
    <t>PENSIONES Y PRESTACIONES ECONO</t>
  </si>
  <si>
    <t>2.5.10.01</t>
  </si>
  <si>
    <t>PENSIONES DE JUBILACION PATRON</t>
  </si>
  <si>
    <t>2.5.10.06</t>
  </si>
  <si>
    <t xml:space="preserve">PASIVOS ESTIMADOS             </t>
  </si>
  <si>
    <t>2.7.10</t>
  </si>
  <si>
    <t>2.7.10.05</t>
  </si>
  <si>
    <t xml:space="preserve">LITIGIOS O DEMANDAS           </t>
  </si>
  <si>
    <t>2.7.15</t>
  </si>
  <si>
    <t>PROVISION PARA PRESTACIONES SO</t>
  </si>
  <si>
    <t>2.7.15.01</t>
  </si>
  <si>
    <t>2.7.15.02</t>
  </si>
  <si>
    <t>2.7.15.03</t>
  </si>
  <si>
    <t>2.7.15.04</t>
  </si>
  <si>
    <t>2.7.15.06</t>
  </si>
  <si>
    <t>2.7.15.07</t>
  </si>
  <si>
    <t>2.7.15.09</t>
  </si>
  <si>
    <t>2.7.20</t>
  </si>
  <si>
    <t xml:space="preserve">PROVISION PARA PENSIONES      </t>
  </si>
  <si>
    <t>2.7.20.03</t>
  </si>
  <si>
    <t>CALCULO ACTUARIAL DE PENSIONES</t>
  </si>
  <si>
    <t>2.7.20.07</t>
  </si>
  <si>
    <t>CALCULO ACTUARIAL DE CUOTAS PA</t>
  </si>
  <si>
    <t>2.7.20.08</t>
  </si>
  <si>
    <t>CUOTAS PARTES DE PENSIONES POR</t>
  </si>
  <si>
    <t xml:space="preserve">OTROS PASIVOS                 </t>
  </si>
  <si>
    <t>2.9.05</t>
  </si>
  <si>
    <t xml:space="preserve">RECAUDOS A FAVOR DE TERCEROS  </t>
  </si>
  <si>
    <t>2.9.05.07</t>
  </si>
  <si>
    <t>RECURSOS DEL SISTEMA GENERAL D</t>
  </si>
  <si>
    <t>2.9.05.18</t>
  </si>
  <si>
    <t>2.9.05.90</t>
  </si>
  <si>
    <t>OTROS RECAUDOS A FAVOR DE TERC</t>
  </si>
  <si>
    <t>2.9.10</t>
  </si>
  <si>
    <t>INGRESOS RECIBIDOS POR ANTICIP</t>
  </si>
  <si>
    <t>2.9.10.90</t>
  </si>
  <si>
    <t>OTROS INGRESOS RECIBIDOS POR A</t>
  </si>
  <si>
    <t>2.9.17</t>
  </si>
  <si>
    <t xml:space="preserve">ANTICIPO DE IMPUESTOS         </t>
  </si>
  <si>
    <t>2.9.17.04</t>
  </si>
  <si>
    <t>RETENCION IMPUESTO DE INDUSTRI</t>
  </si>
  <si>
    <t>2.9.17.06</t>
  </si>
  <si>
    <t xml:space="preserve">PATRIMONIO                    </t>
  </si>
  <si>
    <t xml:space="preserve">HACIENDA PUBLICA              </t>
  </si>
  <si>
    <t>3.1.05</t>
  </si>
  <si>
    <t xml:space="preserve">CAPITAL FISCAL                </t>
  </si>
  <si>
    <t>3.1.05.04</t>
  </si>
  <si>
    <t xml:space="preserve">MUNICIPIO. VER PROCEDIMIENTO. </t>
  </si>
  <si>
    <t>3.1.17</t>
  </si>
  <si>
    <t>SUPERAVIT POR EL MÉTODO DE PAR</t>
  </si>
  <si>
    <t>3.1.17.32</t>
  </si>
  <si>
    <t>INVERSIONES EN SOCIEDADES PUBL</t>
  </si>
  <si>
    <t>3.1.20</t>
  </si>
  <si>
    <t xml:space="preserve">SUPERAVIT POR DONACION        </t>
  </si>
  <si>
    <t>3.1.20.02</t>
  </si>
  <si>
    <t xml:space="preserve">EN ESPECIE                    </t>
  </si>
  <si>
    <t>3.1.25</t>
  </si>
  <si>
    <t>PATRIMONIO PUBLICO INCORPORADO</t>
  </si>
  <si>
    <t>3.1.25.26</t>
  </si>
  <si>
    <t xml:space="preserve">DERECHOS                      </t>
  </si>
  <si>
    <t>3.1.28</t>
  </si>
  <si>
    <t>PROVISIONES  AGOTAMIENTO  DEPR</t>
  </si>
  <si>
    <t>3.1.28.04</t>
  </si>
  <si>
    <t>DEPRECIACION DE PROPIEDADES  P</t>
  </si>
  <si>
    <t>3.1.28.06</t>
  </si>
  <si>
    <t>AMORTIZACION DE BIENES DE BENE</t>
  </si>
  <si>
    <t>3.1.28.07</t>
  </si>
  <si>
    <t xml:space="preserve">AMORTIZACION DE OTROS ACTIVOS </t>
  </si>
  <si>
    <t xml:space="preserve">INGRESOS                      </t>
  </si>
  <si>
    <t xml:space="preserve">INGRESOS FISCALES             </t>
  </si>
  <si>
    <t>4.1.05</t>
  </si>
  <si>
    <t xml:space="preserve">TRIBUTARIOS                   </t>
  </si>
  <si>
    <t>4.1.05.07</t>
  </si>
  <si>
    <t>4.1.05.08</t>
  </si>
  <si>
    <t>4.1.05.15</t>
  </si>
  <si>
    <t>IMPUESTO DE ESPECTACULOS PUBLI</t>
  </si>
  <si>
    <t>4.1.05.19</t>
  </si>
  <si>
    <t>IMPUESTO DE DELINEACION URBANA</t>
  </si>
  <si>
    <t>4.1.05.21</t>
  </si>
  <si>
    <t>4.1.05.33</t>
  </si>
  <si>
    <t>4.1.05.35</t>
  </si>
  <si>
    <t>4.1.05.42</t>
  </si>
  <si>
    <t>IMPUESTO POR LA OCUPACION DE V</t>
  </si>
  <si>
    <t>4.1.05.45</t>
  </si>
  <si>
    <t>4.1.05.60</t>
  </si>
  <si>
    <t>4.1.05.62</t>
  </si>
  <si>
    <t>4.1.05.85</t>
  </si>
  <si>
    <t>4.1.10</t>
  </si>
  <si>
    <t xml:space="preserve">NO TRIBUTARIOS                </t>
  </si>
  <si>
    <t>4.1.10.01</t>
  </si>
  <si>
    <t>4.1.10.02</t>
  </si>
  <si>
    <t>4.1.10.03</t>
  </si>
  <si>
    <t xml:space="preserve">INTERESES                     </t>
  </si>
  <si>
    <t>4.1.10.04</t>
  </si>
  <si>
    <t>4.1.10.27</t>
  </si>
  <si>
    <t>4.1.10.46</t>
  </si>
  <si>
    <t>4.1.10.61</t>
  </si>
  <si>
    <t>4.1.10.72</t>
  </si>
  <si>
    <t>4.1.10.90</t>
  </si>
  <si>
    <t xml:space="preserve">OTROS INGRESOS NO TRIBUTARIOS </t>
  </si>
  <si>
    <t>4.1.95</t>
  </si>
  <si>
    <t>DEVOLUCIONES Y DESCUENTOS (DB)</t>
  </si>
  <si>
    <t>4.1.95.10</t>
  </si>
  <si>
    <t>4.1.95.11</t>
  </si>
  <si>
    <t xml:space="preserve">TRANSFERENCIAS                </t>
  </si>
  <si>
    <t>4.4.08</t>
  </si>
  <si>
    <t>SISTEMA GENERAL DE PARTICIPACI</t>
  </si>
  <si>
    <t>4.4.08.17</t>
  </si>
  <si>
    <t xml:space="preserve">PARTICIPACION PARA SALUD      </t>
  </si>
  <si>
    <t>4.4.08.18</t>
  </si>
  <si>
    <t xml:space="preserve">PARTICIPACION PARA EDUCACION  </t>
  </si>
  <si>
    <t>4.4.08.19</t>
  </si>
  <si>
    <t>PARTICIPACION PARA PROPOSITO G</t>
  </si>
  <si>
    <t>4.4.08.20</t>
  </si>
  <si>
    <t>PARTICIPACION PARA PENSIONES –</t>
  </si>
  <si>
    <t>4.4.08.21</t>
  </si>
  <si>
    <t>PROGRAMAS DE ALIMENTACION ESCO</t>
  </si>
  <si>
    <t>4.4.08.24</t>
  </si>
  <si>
    <t>4.4.08.25</t>
  </si>
  <si>
    <t>4.4.13</t>
  </si>
  <si>
    <t>4.4.13.03</t>
  </si>
  <si>
    <t>4.4.13.04</t>
  </si>
  <si>
    <t>4.4.13.05</t>
  </si>
  <si>
    <t>4.4.13.90</t>
  </si>
  <si>
    <t>4.4.21</t>
  </si>
  <si>
    <t xml:space="preserve">SISTEMA  GENERAL DE SEGURIDAD </t>
  </si>
  <si>
    <t>4.4.21.01</t>
  </si>
  <si>
    <t xml:space="preserve">FOSYGA - SOLIDARIDAD          </t>
  </si>
  <si>
    <t>4.4.28</t>
  </si>
  <si>
    <t>4.4.28.02</t>
  </si>
  <si>
    <t xml:space="preserve">PARA PROYECTOS DE INVERSION   </t>
  </si>
  <si>
    <t>4.4.28.04</t>
  </si>
  <si>
    <t xml:space="preserve">PARA PROGRAMAS DE SALUD       </t>
  </si>
  <si>
    <t>4.4.28.90</t>
  </si>
  <si>
    <t xml:space="preserve">OTROS INGRESOS                </t>
  </si>
  <si>
    <t>4.8.05</t>
  </si>
  <si>
    <t xml:space="preserve">FINANCIEROS                   </t>
  </si>
  <si>
    <t>4.8.05.05</t>
  </si>
  <si>
    <t>4.8.05.22</t>
  </si>
  <si>
    <t>INTERESES SOBRE DEPOSITOS EN I</t>
  </si>
  <si>
    <t>4.8.05.35</t>
  </si>
  <si>
    <t>RENDIMIENTOS SOBRE DEPOSITOS E</t>
  </si>
  <si>
    <t>4.8.08</t>
  </si>
  <si>
    <t xml:space="preserve">OTROS INGRESOS ORDINARIOS     </t>
  </si>
  <si>
    <t>4.8.08.90</t>
  </si>
  <si>
    <t>4.8.10</t>
  </si>
  <si>
    <t xml:space="preserve">EXTRAORDINARIOS               </t>
  </si>
  <si>
    <t>4.8.10.07</t>
  </si>
  <si>
    <t xml:space="preserve">SOBRANTES                     </t>
  </si>
  <si>
    <t>4.8.10.08</t>
  </si>
  <si>
    <t xml:space="preserve">RECUPERACIONES                </t>
  </si>
  <si>
    <t>4.8.10.90</t>
  </si>
  <si>
    <t>OTROS INGRESOS EXTRAORDINARIOS</t>
  </si>
  <si>
    <t>4.8.15</t>
  </si>
  <si>
    <t>AJUSTE DE EJERCICIOS ANTERIORE</t>
  </si>
  <si>
    <t>4.8.15.59</t>
  </si>
  <si>
    <t xml:space="preserve">GASTOS                        </t>
  </si>
  <si>
    <t xml:space="preserve">DE ADMINISTRACION             </t>
  </si>
  <si>
    <t>5.1.01</t>
  </si>
  <si>
    <t xml:space="preserve">SUELDOS Y SALARIOS            </t>
  </si>
  <si>
    <t>5.1.01.01</t>
  </si>
  <si>
    <t xml:space="preserve">SUELDOS DEL PERSONAL          </t>
  </si>
  <si>
    <t>5.1.01.09</t>
  </si>
  <si>
    <t>5.1.01.13</t>
  </si>
  <si>
    <t>5.1.01.14</t>
  </si>
  <si>
    <t>5.1.01.17</t>
  </si>
  <si>
    <t>5.1.01.19</t>
  </si>
  <si>
    <t>5.1.01.23</t>
  </si>
  <si>
    <t xml:space="preserve">AUXILIO DE TRANSPORTE         </t>
  </si>
  <si>
    <t>5.1.01.24</t>
  </si>
  <si>
    <t>5.1.01.25</t>
  </si>
  <si>
    <t xml:space="preserve">INTERESES A LAS CESANTIAS     </t>
  </si>
  <si>
    <t>5.1.01.30</t>
  </si>
  <si>
    <t>CAPACITACION  BIENESTAR SOCIAL</t>
  </si>
  <si>
    <t>5.1.01.52</t>
  </si>
  <si>
    <t>5.1.02</t>
  </si>
  <si>
    <t xml:space="preserve">CONTRIBUCIONES IMPUTADAS      </t>
  </si>
  <si>
    <t>5.1.02.01</t>
  </si>
  <si>
    <t xml:space="preserve">INCAPACIDADES                 </t>
  </si>
  <si>
    <t>5.1.02.03</t>
  </si>
  <si>
    <t xml:space="preserve">INDEMNIZACIONES               </t>
  </si>
  <si>
    <t>5.1.03</t>
  </si>
  <si>
    <t xml:space="preserve">CONTRIBUCIONES EFECTIVAS      </t>
  </si>
  <si>
    <t>5.1.03.01</t>
  </si>
  <si>
    <t xml:space="preserve">SEGUROS DE VIDA               </t>
  </si>
  <si>
    <t>5.1.03.02</t>
  </si>
  <si>
    <t>APORTES A CAJAS DE COMPENSACIO</t>
  </si>
  <si>
    <t>5.1.03.03</t>
  </si>
  <si>
    <t>COTIZACIONES A SEGURIDAD SOCIA</t>
  </si>
  <si>
    <t>5.1.03.05</t>
  </si>
  <si>
    <t>COTIZACIONES A RIESGOS PROFESI</t>
  </si>
  <si>
    <t>5.1.03.06</t>
  </si>
  <si>
    <t>COTIZACIONES A ENTIDADES ADMIN</t>
  </si>
  <si>
    <t>5.1.03.07</t>
  </si>
  <si>
    <t>5.1.04</t>
  </si>
  <si>
    <t xml:space="preserve">APORTES SOBRE LA NOMINA       </t>
  </si>
  <si>
    <t>5.1.04.01</t>
  </si>
  <si>
    <t xml:space="preserve">APORTES AL ICBF               </t>
  </si>
  <si>
    <t>5.1.04.02</t>
  </si>
  <si>
    <t xml:space="preserve">APORTES AL SENA               </t>
  </si>
  <si>
    <t>5.1.04.03</t>
  </si>
  <si>
    <t xml:space="preserve">APORTES ESAP                  </t>
  </si>
  <si>
    <t>5.1.04.04</t>
  </si>
  <si>
    <t>5.1.11</t>
  </si>
  <si>
    <t xml:space="preserve">GENERALES                     </t>
  </si>
  <si>
    <t>5.1.11.06</t>
  </si>
  <si>
    <t xml:space="preserve">ESTUDIOS Y PROYECTOS          </t>
  </si>
  <si>
    <t>5.1.11.11</t>
  </si>
  <si>
    <t>COMISIONES  HONORARIOS Y SERVI</t>
  </si>
  <si>
    <t>5.1.11.14</t>
  </si>
  <si>
    <t>5.1.11.15</t>
  </si>
  <si>
    <t xml:space="preserve">MANTENIMIENTO                 </t>
  </si>
  <si>
    <t>5.1.11.17</t>
  </si>
  <si>
    <t>5.1.11.19</t>
  </si>
  <si>
    <t xml:space="preserve">VIATICOS Y GASTOS DE VIAJE    </t>
  </si>
  <si>
    <t>5.1.11.23</t>
  </si>
  <si>
    <t xml:space="preserve">COMUNICACIONES Y TRANSPORTE   </t>
  </si>
  <si>
    <t>5.1.11.25</t>
  </si>
  <si>
    <t xml:space="preserve">SEGUROS GENERALES             </t>
  </si>
  <si>
    <t>5.1.11.46</t>
  </si>
  <si>
    <t>5.1.11.90</t>
  </si>
  <si>
    <t xml:space="preserve">OTROS GASTOS GENERALES        </t>
  </si>
  <si>
    <t>5.1.20</t>
  </si>
  <si>
    <t>5.1.20.08</t>
  </si>
  <si>
    <t>5.1.20.10</t>
  </si>
  <si>
    <t xml:space="preserve">DE OPERACION                  </t>
  </si>
  <si>
    <t>5.2.02</t>
  </si>
  <si>
    <t>5.2.02.42</t>
  </si>
  <si>
    <t xml:space="preserve">SUBSIDIO DE CARESTIA          </t>
  </si>
  <si>
    <t>5.2.11</t>
  </si>
  <si>
    <t>5.2.11.90</t>
  </si>
  <si>
    <t>5.2.20</t>
  </si>
  <si>
    <t>5.2.20.10</t>
  </si>
  <si>
    <t xml:space="preserve">PROVISIONES  DEPRECIACIONES Y </t>
  </si>
  <si>
    <t>5.3.30</t>
  </si>
  <si>
    <t>5.3.30.01</t>
  </si>
  <si>
    <t>5.3.30.03</t>
  </si>
  <si>
    <t>5.3.30.04</t>
  </si>
  <si>
    <t>5.3.30.07</t>
  </si>
  <si>
    <t>EQUIPO DE COMUNICACION Y COMPU</t>
  </si>
  <si>
    <t>5.3.40</t>
  </si>
  <si>
    <t>5.3.40.90</t>
  </si>
  <si>
    <t>5.4.23</t>
  </si>
  <si>
    <t>5.4.23.03</t>
  </si>
  <si>
    <t xml:space="preserve">PARA GASTOS DE FUNCIONAMIENTO </t>
  </si>
  <si>
    <t>5.4.23.05</t>
  </si>
  <si>
    <t xml:space="preserve">PARA PROGRAMAS DE EDUCACION   </t>
  </si>
  <si>
    <t xml:space="preserve">GASTO PUBLICO SOCIAL          </t>
  </si>
  <si>
    <t>5.5.01</t>
  </si>
  <si>
    <t xml:space="preserve">EDUCACION                     </t>
  </si>
  <si>
    <t>5.5.01.03</t>
  </si>
  <si>
    <t>5.5.01.05</t>
  </si>
  <si>
    <t>5.5.02</t>
  </si>
  <si>
    <t xml:space="preserve">SALUD                         </t>
  </si>
  <si>
    <t>5.5.02.01</t>
  </si>
  <si>
    <t>5.5.02.05</t>
  </si>
  <si>
    <t>5.5.02.06</t>
  </si>
  <si>
    <t>ASIGNACION DE BIENES Y SERVICI</t>
  </si>
  <si>
    <t>5.5.02.10</t>
  </si>
  <si>
    <t>5.5.02.11</t>
  </si>
  <si>
    <t xml:space="preserve">FORTALECIMIENTO INSTITUCIONAL </t>
  </si>
  <si>
    <t>5.5.02.16</t>
  </si>
  <si>
    <t xml:space="preserve">ACCIONES DE SALUD PUBLICA     </t>
  </si>
  <si>
    <t>5.5.03</t>
  </si>
  <si>
    <t>AGUA POTABLE Y SANEAMIENTO BÀS</t>
  </si>
  <si>
    <t>5.5.03.06</t>
  </si>
  <si>
    <t>5.5.05</t>
  </si>
  <si>
    <t xml:space="preserve">RECREACION Y DEPORTE          </t>
  </si>
  <si>
    <t>5.5.05.01</t>
  </si>
  <si>
    <t>5.5.05.05</t>
  </si>
  <si>
    <t>5.5.06</t>
  </si>
  <si>
    <t xml:space="preserve">CULTURA                       </t>
  </si>
  <si>
    <t>5.5.06.05</t>
  </si>
  <si>
    <t>5.5.07</t>
  </si>
  <si>
    <t>DESARROLLO COMUNITARIO Y BIENE</t>
  </si>
  <si>
    <t>5.5.07.05</t>
  </si>
  <si>
    <t>5.5.07.06</t>
  </si>
  <si>
    <t>5.5.07.08</t>
  </si>
  <si>
    <t>5.5.08</t>
  </si>
  <si>
    <t xml:space="preserve">MEDIO AMBIENTE                </t>
  </si>
  <si>
    <t>5.5.08.05</t>
  </si>
  <si>
    <t>EDUCACION  CAPACITACION Y DIVU</t>
  </si>
  <si>
    <t>5.5.08.06</t>
  </si>
  <si>
    <t>5.5.08.07</t>
  </si>
  <si>
    <t xml:space="preserve">ASISTENCIA TéCNICA            </t>
  </si>
  <si>
    <t>5.5.08.90</t>
  </si>
  <si>
    <t>OTROS GASTOS EN MEDIO AMBIENTE</t>
  </si>
  <si>
    <t xml:space="preserve">OTROS GASTOS                  </t>
  </si>
  <si>
    <t>5.8.01</t>
  </si>
  <si>
    <t>5.8.01.90</t>
  </si>
  <si>
    <t xml:space="preserve">OTROS INTERESES               </t>
  </si>
  <si>
    <t>5.8.02</t>
  </si>
  <si>
    <t xml:space="preserve">COMISIONES                    </t>
  </si>
  <si>
    <t>5.8.02.38</t>
  </si>
  <si>
    <t>COMISIONES Y OTROS GASTOS BANC</t>
  </si>
  <si>
    <t>5.8.02.90</t>
  </si>
  <si>
    <t xml:space="preserve">OTRAS COMISIONES              </t>
  </si>
  <si>
    <t>5.8.05</t>
  </si>
  <si>
    <t>5.8.05.90</t>
  </si>
  <si>
    <t xml:space="preserve">OTROS GASTOS FINANCIEROS      </t>
  </si>
  <si>
    <t>5.8.08</t>
  </si>
  <si>
    <t xml:space="preserve">OTROS GASTOS ORDINARIOS       </t>
  </si>
  <si>
    <t>5.8.08.02</t>
  </si>
  <si>
    <t xml:space="preserve">PéRDIDA EN BAJA DE ACTIVOS    </t>
  </si>
  <si>
    <t>5.8.10</t>
  </si>
  <si>
    <t>5.8.10.90</t>
  </si>
  <si>
    <t xml:space="preserve">OTROS GASTOS EXTRAORDINARIOS  </t>
  </si>
  <si>
    <t>5.8.15</t>
  </si>
  <si>
    <t>5.8.15.88</t>
  </si>
  <si>
    <t xml:space="preserve">GASTOS DE ADMINISTRACION      </t>
  </si>
  <si>
    <t>5.8.15.89</t>
  </si>
  <si>
    <t xml:space="preserve">GASTOS DE OPERACION           </t>
  </si>
  <si>
    <t>5.8.15.93</t>
  </si>
  <si>
    <t xml:space="preserve">COSTOS DE VENTAS Y OPERACION  </t>
  </si>
  <si>
    <t>6.1.35</t>
  </si>
  <si>
    <t>6.1.35.01</t>
  </si>
  <si>
    <t xml:space="preserve">ACREEDORAS DE CONTROL         </t>
  </si>
  <si>
    <t>9.3.46</t>
  </si>
  <si>
    <t xml:space="preserve">BIENES RECIBIDOS DE TERCEROS  </t>
  </si>
  <si>
    <t>9.3.46.18</t>
  </si>
  <si>
    <t xml:space="preserve">ACREEDORAS POR CONTRA (DB)    </t>
  </si>
  <si>
    <t>9.9.15</t>
  </si>
  <si>
    <t>ACREEDORAS DE CONTROL POR CONT</t>
  </si>
  <si>
    <t>9.9.15.06</t>
  </si>
  <si>
    <t xml:space="preserve">                </t>
  </si>
  <si>
    <t xml:space="preserve">1 </t>
  </si>
  <si>
    <t xml:space="preserve">ACTIVOS </t>
  </si>
  <si>
    <t xml:space="preserve">1.1 </t>
  </si>
  <si>
    <t xml:space="preserve">EFECTIVO </t>
  </si>
  <si>
    <t xml:space="preserve">1.1.05 </t>
  </si>
  <si>
    <t xml:space="preserve">CAJA </t>
  </si>
  <si>
    <t xml:space="preserve">1.1.05.01 </t>
  </si>
  <si>
    <t xml:space="preserve">CAJA PRINCIPAL </t>
  </si>
  <si>
    <t xml:space="preserve">1.1.10 </t>
  </si>
  <si>
    <t xml:space="preserve">DEPÓSITOS EN INSTITUCIONES FINANCIERAS </t>
  </si>
  <si>
    <t xml:space="preserve">1.1.10.05 </t>
  </si>
  <si>
    <t xml:space="preserve">CUENTA CORRIENTE </t>
  </si>
  <si>
    <t xml:space="preserve">1.1.10.06 </t>
  </si>
  <si>
    <t xml:space="preserve">CUENTA DE AHORRO </t>
  </si>
  <si>
    <t xml:space="preserve">1.2 </t>
  </si>
  <si>
    <t xml:space="preserve">INVERSIONES E INSTRUMENTOS DERIVADOS </t>
  </si>
  <si>
    <t xml:space="preserve">1.2.08 </t>
  </si>
  <si>
    <t xml:space="preserve">INVERSIONES PATRIMONIALES EN ENTIDADES CONTROLADAS </t>
  </si>
  <si>
    <t xml:space="preserve">1.2.08.33 </t>
  </si>
  <si>
    <t xml:space="preserve">SOCIEDADES PÚBLICAS </t>
  </si>
  <si>
    <t xml:space="preserve">1.3 </t>
  </si>
  <si>
    <t xml:space="preserve">RENTAS POR COBRAR </t>
  </si>
  <si>
    <t xml:space="preserve">1.3.05 </t>
  </si>
  <si>
    <t xml:space="preserve">VIGENCIA ACTUAL </t>
  </si>
  <si>
    <t xml:space="preserve">1.3.05.07 </t>
  </si>
  <si>
    <t xml:space="preserve">IMPUESTO PREDIAL UNIFICADO </t>
  </si>
  <si>
    <t xml:space="preserve">1.3.05.08 </t>
  </si>
  <si>
    <t xml:space="preserve">IMPUESTO DE INDUSTRIA Y COMERCIO </t>
  </si>
  <si>
    <t xml:space="preserve">1.3.05.15 </t>
  </si>
  <si>
    <t xml:space="preserve">IMPUESTO DE ESPECTÁCULOS PÚBLICOS </t>
  </si>
  <si>
    <t xml:space="preserve">1.3.05.33 </t>
  </si>
  <si>
    <t xml:space="preserve">IMPUESTO SOBRE VEHÍCULOS AUTOMOTORES </t>
  </si>
  <si>
    <t xml:space="preserve">1.3.05.35 </t>
  </si>
  <si>
    <t xml:space="preserve">SOBRETASA A LA GASOLINA </t>
  </si>
  <si>
    <t xml:space="preserve">1.3.05.42 </t>
  </si>
  <si>
    <t xml:space="preserve">IMPUESTO POR LA OCUPACIÓN DE VÍAS </t>
  </si>
  <si>
    <t xml:space="preserve">1.3.05.45 </t>
  </si>
  <si>
    <t xml:space="preserve">IMPUESTO SOBRE EL SERVICIO DE ALUMBRADO PÚBLICO </t>
  </si>
  <si>
    <t xml:space="preserve">1.3.05.60 </t>
  </si>
  <si>
    <t xml:space="preserve">IMPUESTO DE TRANSPORTE DE HIDROCARBUROS </t>
  </si>
  <si>
    <t xml:space="preserve">1.3.05.62 </t>
  </si>
  <si>
    <t xml:space="preserve">SOBRETASA BOMBERIL </t>
  </si>
  <si>
    <t xml:space="preserve">1.3.05.85 </t>
  </si>
  <si>
    <t xml:space="preserve">OTROS IMPUESTOS MUNICIPALES </t>
  </si>
  <si>
    <t xml:space="preserve">1.3.10 </t>
  </si>
  <si>
    <t xml:space="preserve">VIGENCIAS ANTERIORES </t>
  </si>
  <si>
    <t xml:space="preserve">1.3.10.05 </t>
  </si>
  <si>
    <t xml:space="preserve">RETENCIONES EN LA FUENTE </t>
  </si>
  <si>
    <t xml:space="preserve">1.3.10.07 </t>
  </si>
  <si>
    <t xml:space="preserve">1.3.10.08 </t>
  </si>
  <si>
    <t xml:space="preserve">1.3.10.20 </t>
  </si>
  <si>
    <t xml:space="preserve">IMPUESTO DE AVISOS, TABLEROS Y VALLAS </t>
  </si>
  <si>
    <t xml:space="preserve">1.4 </t>
  </si>
  <si>
    <t xml:space="preserve">DEUDORES </t>
  </si>
  <si>
    <t xml:space="preserve">1.4.01 </t>
  </si>
  <si>
    <t xml:space="preserve">INGRESOS NO TRIBUTARIOS </t>
  </si>
  <si>
    <t xml:space="preserve">1.4.01.01 </t>
  </si>
  <si>
    <t xml:space="preserve">TASAS </t>
  </si>
  <si>
    <t xml:space="preserve">1.4.01.02 </t>
  </si>
  <si>
    <t xml:space="preserve">MULTAS </t>
  </si>
  <si>
    <t xml:space="preserve">1.4.01.03 </t>
  </si>
  <si>
    <t xml:space="preserve">INTERESES </t>
  </si>
  <si>
    <t xml:space="preserve">1.4.01.22 </t>
  </si>
  <si>
    <t xml:space="preserve">ESTAMPILLAS </t>
  </si>
  <si>
    <t xml:space="preserve">1.4.01.60 </t>
  </si>
  <si>
    <t xml:space="preserve">CONTRIBUCIONES </t>
  </si>
  <si>
    <t xml:space="preserve">1.4.01.71 </t>
  </si>
  <si>
    <t xml:space="preserve">RENTA DEL MONOPOLIO DE JUEGOS DE SUERTE Y AZAR </t>
  </si>
  <si>
    <t xml:space="preserve">1.4.01.90 </t>
  </si>
  <si>
    <t xml:space="preserve">OTROS DEUDORES POR INGRESOS NO TRIBUTARIOS </t>
  </si>
  <si>
    <t xml:space="preserve">1.4.13 </t>
  </si>
  <si>
    <t xml:space="preserve">TRANSFERENCIAS POR COBRAR </t>
  </si>
  <si>
    <t xml:space="preserve">1.4.13.11 </t>
  </si>
  <si>
    <t xml:space="preserve">SISTEMA GENERAL DE SEGURIDAD SOCIAL EN SALUD </t>
  </si>
  <si>
    <t xml:space="preserve">1.4.13.13 </t>
  </si>
  <si>
    <t xml:space="preserve">SISTEMA GENERAL DE REGALÍAS </t>
  </si>
  <si>
    <t xml:space="preserve">1.4.13.14 </t>
  </si>
  <si>
    <t xml:space="preserve">OTRAS TRANSFERENCIAS </t>
  </si>
  <si>
    <t xml:space="preserve">1.4.13.15 </t>
  </si>
  <si>
    <t xml:space="preserve">SISTEMA GENERAL DE PARTICIPÁCIONES-PARTICIPACIÓN PARA SALUD </t>
  </si>
  <si>
    <t xml:space="preserve">1.4.13.16 </t>
  </si>
  <si>
    <t xml:space="preserve">SISTEMA GENERAL DE PARTICIPÁCIONES-PARTICIPACIÓN PARA EDUCACIÓN </t>
  </si>
  <si>
    <t xml:space="preserve">1.4.13.17 </t>
  </si>
  <si>
    <t xml:space="preserve">SISTEMA GENERAL DE PARTICIPÁCIONES-PARTICIPACIÓN PARA PROPÓSITO GENERAL </t>
  </si>
  <si>
    <t xml:space="preserve">1.4.13.18 </t>
  </si>
  <si>
    <t xml:space="preserve">SISTEMA GENERAL DE PARTICIPÁCIONES-PARTICIPACIÓN PARA PENSIONES - FONDO NACIONAL DE PENSIONES DE LAS ENTIDADES TERRITORIALES </t>
  </si>
  <si>
    <t xml:space="preserve">1.4.13.19 </t>
  </si>
  <si>
    <t xml:space="preserve">SISTEMA GENERAL DE PARTICIPÁCIONES-PROGRAMAS DE ALIMENTACIÓN ESCOLAR </t>
  </si>
  <si>
    <t xml:space="preserve">1.4.13.21 </t>
  </si>
  <si>
    <t xml:space="preserve">SISTEMA GENERAL DE PARTICIPÁCIONES-RESGUARDOS INDIGENAS </t>
  </si>
  <si>
    <t xml:space="preserve">1.4.13.22 </t>
  </si>
  <si>
    <t xml:space="preserve">SISTEMA GENERAL DE PARTICIPÁCIONES-PARTICIPACIÓN PARA AGUA POTABLE Y SANEAMIENTO BÁSICO </t>
  </si>
  <si>
    <t xml:space="preserve">1.4.20 </t>
  </si>
  <si>
    <t xml:space="preserve">AVANCES Y ANTICIPOS ENTREGADOS </t>
  </si>
  <si>
    <t xml:space="preserve">1.4.20.03 </t>
  </si>
  <si>
    <t xml:space="preserve">ANTICIPOS SOBRE CONVENIOS Y ACUERDOS </t>
  </si>
  <si>
    <t xml:space="preserve">1.4.20.11 </t>
  </si>
  <si>
    <t xml:space="preserve">AVANCES PARA VIÁTICOS Y GASTOS DE VIAJE </t>
  </si>
  <si>
    <t xml:space="preserve">1.4.20.12 </t>
  </si>
  <si>
    <t xml:space="preserve">ANTICIPO PARA ADQUISICIÓN DE BIENES Y SERVICIOS </t>
  </si>
  <si>
    <t xml:space="preserve">1.4.20.13 </t>
  </si>
  <si>
    <t xml:space="preserve">ANTICIPOS PARA PROYECTOS DE INVERSIÓN </t>
  </si>
  <si>
    <t xml:space="preserve">1.4.24 </t>
  </si>
  <si>
    <t xml:space="preserve">RECURSOS ENTREGADOS EN ADMINISTRACIÓN </t>
  </si>
  <si>
    <t xml:space="preserve">1.4.24.02 </t>
  </si>
  <si>
    <t xml:space="preserve">EN ADMINISTRACIÓN </t>
  </si>
  <si>
    <t xml:space="preserve">1.4.25 </t>
  </si>
  <si>
    <t xml:space="preserve">DEPÓSITOS ENTREGADOS EN GARANTÍA </t>
  </si>
  <si>
    <t xml:space="preserve">1.4.25.03 </t>
  </si>
  <si>
    <t xml:space="preserve">DEPÓSITOS JUDICIALES </t>
  </si>
  <si>
    <t xml:space="preserve">1.4.70 </t>
  </si>
  <si>
    <t xml:space="preserve">OTROS DEUDORES </t>
  </si>
  <si>
    <t xml:space="preserve">1.4.70.13 </t>
  </si>
  <si>
    <t xml:space="preserve">EMBARGOS JUDICIALES </t>
  </si>
  <si>
    <t xml:space="preserve">1.4.70.65 </t>
  </si>
  <si>
    <t xml:space="preserve">DERECHOS COBRADOS POR TERCEROS </t>
  </si>
  <si>
    <t xml:space="preserve">1.4.70.90 </t>
  </si>
  <si>
    <t xml:space="preserve">1.6 </t>
  </si>
  <si>
    <t xml:space="preserve">PROPIEDADES, PLANTA Y EQUIPO </t>
  </si>
  <si>
    <t xml:space="preserve">1.6.05 </t>
  </si>
  <si>
    <t xml:space="preserve">TERRENOS </t>
  </si>
  <si>
    <t xml:space="preserve">1.6.05.01 </t>
  </si>
  <si>
    <t xml:space="preserve">URBANOS </t>
  </si>
  <si>
    <t xml:space="preserve">1.6.05.02 </t>
  </si>
  <si>
    <t xml:space="preserve">RURALES </t>
  </si>
  <si>
    <t xml:space="preserve">1.6.15 </t>
  </si>
  <si>
    <t xml:space="preserve">CONSTRUCCIONES EN CURSO </t>
  </si>
  <si>
    <t xml:space="preserve">1.6.15.01 </t>
  </si>
  <si>
    <t xml:space="preserve">EDIFICACIONES </t>
  </si>
  <si>
    <t xml:space="preserve">1.6.15.04 </t>
  </si>
  <si>
    <t xml:space="preserve">PLANTAS, DUCTOS Y TÚNELES </t>
  </si>
  <si>
    <t xml:space="preserve">1.6.15.05 </t>
  </si>
  <si>
    <t xml:space="preserve">REDES, LÍNEAS Y CABLES </t>
  </si>
  <si>
    <t xml:space="preserve">1.6.15.90 </t>
  </si>
  <si>
    <t xml:space="preserve">1.6.35 </t>
  </si>
  <si>
    <t xml:space="preserve">BIENES MUEBLES EN BODEGA </t>
  </si>
  <si>
    <t xml:space="preserve">1.6.35.03 </t>
  </si>
  <si>
    <t xml:space="preserve">MUEBLES, ENSERES Y EQUIPO DE OFICINA </t>
  </si>
  <si>
    <t xml:space="preserve">1.6.40 </t>
  </si>
  <si>
    <t xml:space="preserve">1.6.40.01 </t>
  </si>
  <si>
    <t xml:space="preserve">EDIFICIOS Y CASAS </t>
  </si>
  <si>
    <t xml:space="preserve">1.6.40.02 </t>
  </si>
  <si>
    <t xml:space="preserve">OFICINAS </t>
  </si>
  <si>
    <t xml:space="preserve">1.6.40.09 </t>
  </si>
  <si>
    <t xml:space="preserve">COLEGIOS Y ESCUELAS </t>
  </si>
  <si>
    <t xml:space="preserve">1.6.40.19 </t>
  </si>
  <si>
    <t xml:space="preserve">INSTALACIONES DEPORTIVAS Y RECREACIONALES </t>
  </si>
  <si>
    <t xml:space="preserve">1.6.40.23 </t>
  </si>
  <si>
    <t xml:space="preserve">POZOS </t>
  </si>
  <si>
    <t xml:space="preserve">1.6.40.24 </t>
  </si>
  <si>
    <t xml:space="preserve">TANQUES DE ALMACENAMIENTO </t>
  </si>
  <si>
    <t xml:space="preserve">1.6.40.90 </t>
  </si>
  <si>
    <t xml:space="preserve">OTRAS EDIFICACIONES </t>
  </si>
  <si>
    <t xml:space="preserve">1.6.45 </t>
  </si>
  <si>
    <t xml:space="preserve">1.6.45.02 </t>
  </si>
  <si>
    <t xml:space="preserve">PLANTAS DE TRATAMIENTO </t>
  </si>
  <si>
    <t xml:space="preserve">1.6.45.13 </t>
  </si>
  <si>
    <t xml:space="preserve">ACUEDUCTO Y CANALIZACIÓN </t>
  </si>
  <si>
    <t xml:space="preserve">1.6.45.90 </t>
  </si>
  <si>
    <t xml:space="preserve">OTRAS PLANTAS, DUCTOS Y TÚNELES </t>
  </si>
  <si>
    <t xml:space="preserve">1.6.50 </t>
  </si>
  <si>
    <t xml:space="preserve">1.6.50.02 </t>
  </si>
  <si>
    <t xml:space="preserve">REDES DE DISTRIBUCIÓN </t>
  </si>
  <si>
    <t xml:space="preserve">1.6.50.03 </t>
  </si>
  <si>
    <t xml:space="preserve">REDES DE RECOLECCIÓN DE AGUAS </t>
  </si>
  <si>
    <t xml:space="preserve">1.6.50.90 </t>
  </si>
  <si>
    <t xml:space="preserve">OTRAS REDES, LÍNEAS Y CABLES </t>
  </si>
  <si>
    <t xml:space="preserve">1.6.55 </t>
  </si>
  <si>
    <t xml:space="preserve">MAQUINARIA Y EQUIPO </t>
  </si>
  <si>
    <t xml:space="preserve">1.6.55.05 </t>
  </si>
  <si>
    <t xml:space="preserve">EQUIPO DE MÚSICA </t>
  </si>
  <si>
    <t xml:space="preserve">1.6.55.08 </t>
  </si>
  <si>
    <t xml:space="preserve">EQUIPO AGROPECUARIO, DE SILVICULTURA, AVICULTURA Y PESCA </t>
  </si>
  <si>
    <t xml:space="preserve">1.6.55.09 </t>
  </si>
  <si>
    <t xml:space="preserve">EQUIPO DE ENSEÑANZA </t>
  </si>
  <si>
    <t xml:space="preserve">1.6.55.11 </t>
  </si>
  <si>
    <t xml:space="preserve">HERRAMIENTAS Y ACCESORIOS </t>
  </si>
  <si>
    <t xml:space="preserve">1.6.55.12 </t>
  </si>
  <si>
    <t xml:space="preserve">EQUIPO PARA ESTACIONES DE BOMBEO </t>
  </si>
  <si>
    <t xml:space="preserve">1.6.55.22 </t>
  </si>
  <si>
    <t xml:space="preserve">EQUIPO DE AYUDA AUDIOVISUAL </t>
  </si>
  <si>
    <t xml:space="preserve">1.6.55.90 </t>
  </si>
  <si>
    <t xml:space="preserve">OTRA MAQUINARIA Y EQUIPO </t>
  </si>
  <si>
    <t xml:space="preserve">1.6.65 </t>
  </si>
  <si>
    <t xml:space="preserve">1.6.65.01 </t>
  </si>
  <si>
    <t xml:space="preserve">MUEBLES Y ENSERES </t>
  </si>
  <si>
    <t xml:space="preserve">1.6.65.02 </t>
  </si>
  <si>
    <t xml:space="preserve">EQUIPO Y MÁQUINA DE OFICINA </t>
  </si>
  <si>
    <t xml:space="preserve">1.6.65.90 </t>
  </si>
  <si>
    <t xml:space="preserve">OTROS MUEBLES, ENSERES Y EQUIPO DE OFICINA </t>
  </si>
  <si>
    <t xml:space="preserve">1.6.70 </t>
  </si>
  <si>
    <t xml:space="preserve">EQUIPOS DE COMUNICACIÓN Y COMPUTACIÓN </t>
  </si>
  <si>
    <t xml:space="preserve">1.6.70.01 </t>
  </si>
  <si>
    <t xml:space="preserve">EQUIPO DE COMUNICACIÓN </t>
  </si>
  <si>
    <t xml:space="preserve">1.6.70.02 </t>
  </si>
  <si>
    <t xml:space="preserve">EQUIPO DE COMPUTACIÓN </t>
  </si>
  <si>
    <t xml:space="preserve">1.6.70.07 </t>
  </si>
  <si>
    <t xml:space="preserve">EQUIPOS DE COMUNICACIÓN Y COMPUTACIÓN DE USO PERMANENTE SIN CONTRAPRESTACIÓN </t>
  </si>
  <si>
    <t xml:space="preserve">1.6.75 </t>
  </si>
  <si>
    <t xml:space="preserve">EQUIPOS DE TRANSPORTE, TRACCIÓN Y ELEVACIÓN </t>
  </si>
  <si>
    <t xml:space="preserve">1.6.75.02 </t>
  </si>
  <si>
    <t xml:space="preserve">TERRESTRE </t>
  </si>
  <si>
    <t xml:space="preserve">1.6.75.04 </t>
  </si>
  <si>
    <t xml:space="preserve">MARÍTIMO Y FLUVIAL </t>
  </si>
  <si>
    <t xml:space="preserve">1.6.75.90 </t>
  </si>
  <si>
    <t xml:space="preserve">OTROS EQUIPOS DE TRANSPORTE, TRACCIÓN Y ELEVACIÓN </t>
  </si>
  <si>
    <t xml:space="preserve">1.6.80 </t>
  </si>
  <si>
    <t xml:space="preserve">EQUIPOS DE COMEDOR, COCINA, DESPENSA Y HOTELERÍA </t>
  </si>
  <si>
    <t xml:space="preserve">1.6.80.90 </t>
  </si>
  <si>
    <t xml:space="preserve">OTROS EQUIPOS DE COMEDOR, COCINA, DESPENSA Y HOTELERÍA </t>
  </si>
  <si>
    <t xml:space="preserve">1.6.85 </t>
  </si>
  <si>
    <t xml:space="preserve">DEPRECIACIÓN ACUMULADA (CR) </t>
  </si>
  <si>
    <t xml:space="preserve">1.6.85.01 </t>
  </si>
  <si>
    <t xml:space="preserve">1.6.85.02 </t>
  </si>
  <si>
    <t xml:space="preserve">1.6.85.03 </t>
  </si>
  <si>
    <t xml:space="preserve">1.6.85.04 </t>
  </si>
  <si>
    <t xml:space="preserve">1.6.85.06 </t>
  </si>
  <si>
    <t xml:space="preserve">1.6.85.07 </t>
  </si>
  <si>
    <t xml:space="preserve">1.6.85.08 </t>
  </si>
  <si>
    <t xml:space="preserve">1.6.85.09 </t>
  </si>
  <si>
    <t xml:space="preserve">1.6.95 </t>
  </si>
  <si>
    <t xml:space="preserve">PROVISIONES PARA PROTECCIÓN DE PROPIEDADES, PLANTA Y EQUIPO (CR) </t>
  </si>
  <si>
    <t xml:space="preserve">1.6.95.01 </t>
  </si>
  <si>
    <t xml:space="preserve">1.7 </t>
  </si>
  <si>
    <t xml:space="preserve">BIENES DE USO PÚBLICO E HISTÓRICOS Y CULTURALES </t>
  </si>
  <si>
    <t xml:space="preserve">1.7.05 </t>
  </si>
  <si>
    <t xml:space="preserve">BIENES DE USO PÚBLICO E HISTÓRICOS Y CULTURALES EN CONSTRUCCIÓN </t>
  </si>
  <si>
    <t xml:space="preserve">1.7.05.05 </t>
  </si>
  <si>
    <t xml:space="preserve">PARQUES RECREACIONALES </t>
  </si>
  <si>
    <t xml:space="preserve">1.7.10 </t>
  </si>
  <si>
    <t xml:space="preserve">BIENES DE USO PÚBLICO EN SERVICIO </t>
  </si>
  <si>
    <t xml:space="preserve">1.7.10.01 </t>
  </si>
  <si>
    <t xml:space="preserve">RED CARRETERA </t>
  </si>
  <si>
    <t xml:space="preserve">1.7.10.05 </t>
  </si>
  <si>
    <t xml:space="preserve">1.7.10.90 </t>
  </si>
  <si>
    <t xml:space="preserve">OTROS BIENES DE USO PÚBLICO EN SERVICIO </t>
  </si>
  <si>
    <t xml:space="preserve">1.7.15 </t>
  </si>
  <si>
    <t xml:space="preserve">BIENES HISTÓRICOS Y CULTURALES </t>
  </si>
  <si>
    <t xml:space="preserve">1.7.15.03 </t>
  </si>
  <si>
    <t xml:space="preserve">OBRAS DE ARTE </t>
  </si>
  <si>
    <t xml:space="preserve">1.7.15.05 </t>
  </si>
  <si>
    <t xml:space="preserve">BIBLIOTECAS </t>
  </si>
  <si>
    <t xml:space="preserve">1.7.15.07 </t>
  </si>
  <si>
    <t xml:space="preserve">1.7.85 </t>
  </si>
  <si>
    <t xml:space="preserve">AMORTIZACIÓN ACUMULADA DE BIENES DE USO PÚBLICO (CR) </t>
  </si>
  <si>
    <t xml:space="preserve">1.7.85.01 </t>
  </si>
  <si>
    <t xml:space="preserve">1.7.85.05 </t>
  </si>
  <si>
    <t xml:space="preserve">1.7.85.90 </t>
  </si>
  <si>
    <t xml:space="preserve">OTROS BIENES DE USO PÚBLICO </t>
  </si>
  <si>
    <t xml:space="preserve">1.9 </t>
  </si>
  <si>
    <t xml:space="preserve">OTROS ACTIVOS </t>
  </si>
  <si>
    <t xml:space="preserve">1.9.01 </t>
  </si>
  <si>
    <t xml:space="preserve">RESERVA FINANCIERA ACTUARIAL </t>
  </si>
  <si>
    <t xml:space="preserve">1.9.01.04 </t>
  </si>
  <si>
    <t xml:space="preserve">ENCARGOS FIDUCIARIOS </t>
  </si>
  <si>
    <t xml:space="preserve">1.9.05 </t>
  </si>
  <si>
    <t xml:space="preserve">BIENES Y SERVICIOS PAGADOS POR ANTICIPADO </t>
  </si>
  <si>
    <t xml:space="preserve">1.9.05.90 </t>
  </si>
  <si>
    <t xml:space="preserve">OTROS BIENES Y SERVICIOS PAGADOS POR ANTICIPADO </t>
  </si>
  <si>
    <t xml:space="preserve">1.9.10 </t>
  </si>
  <si>
    <t xml:space="preserve">CARGOS DIFERIDOS </t>
  </si>
  <si>
    <t xml:space="preserve">1.9.10.01 </t>
  </si>
  <si>
    <t xml:space="preserve">MATERIALES Y SUMINISTROS </t>
  </si>
  <si>
    <t xml:space="preserve">1.9.10.22 </t>
  </si>
  <si>
    <t xml:space="preserve">COMBUSTIBLES Y LUBRICANTES </t>
  </si>
  <si>
    <t xml:space="preserve">1.9.10.87 </t>
  </si>
  <si>
    <t xml:space="preserve">IMPUESTO DIFERIDO </t>
  </si>
  <si>
    <t xml:space="preserve">1.9.10.90 </t>
  </si>
  <si>
    <t xml:space="preserve">OTROS CARGOS DIFERIDOS </t>
  </si>
  <si>
    <t xml:space="preserve">1.9.70 </t>
  </si>
  <si>
    <t xml:space="preserve">INTANGIBLES </t>
  </si>
  <si>
    <t xml:space="preserve">1.9.70.07 </t>
  </si>
  <si>
    <t xml:space="preserve">LICENCIAS </t>
  </si>
  <si>
    <t xml:space="preserve">1.9.70.08 </t>
  </si>
  <si>
    <t xml:space="preserve">SOFTWARE </t>
  </si>
  <si>
    <t xml:space="preserve">1.9.75 </t>
  </si>
  <si>
    <t xml:space="preserve">AMORTIZACIÓN ACUMULADA DE INTANGIBLES (CR) </t>
  </si>
  <si>
    <t xml:space="preserve">1.9.75.07 </t>
  </si>
  <si>
    <t xml:space="preserve">1.9.75.08 </t>
  </si>
  <si>
    <t xml:space="preserve">2 </t>
  </si>
  <si>
    <t xml:space="preserve">PASIVOS </t>
  </si>
  <si>
    <t xml:space="preserve">2.4 </t>
  </si>
  <si>
    <t xml:space="preserve">CUENTAS POR PAGAR </t>
  </si>
  <si>
    <t xml:space="preserve">2.4.01 </t>
  </si>
  <si>
    <t xml:space="preserve">ADQUISICIÓN DE BIENES Y SERVICIOS NACIONALES </t>
  </si>
  <si>
    <t xml:space="preserve">2.4.01.01 </t>
  </si>
  <si>
    <t xml:space="preserve">BIENES Y SERVICIOS </t>
  </si>
  <si>
    <t xml:space="preserve">2.4.01.02 </t>
  </si>
  <si>
    <t xml:space="preserve">PROYECTOS DE INVERSIÓN </t>
  </si>
  <si>
    <t xml:space="preserve">2.4.03 </t>
  </si>
  <si>
    <t xml:space="preserve">TRANSFERENCIAS POR PAGAR </t>
  </si>
  <si>
    <t xml:space="preserve">2.4.03.15 </t>
  </si>
  <si>
    <t xml:space="preserve">2.4.25 </t>
  </si>
  <si>
    <t xml:space="preserve">ACREEDORES </t>
  </si>
  <si>
    <t xml:space="preserve">2.4.25.04 </t>
  </si>
  <si>
    <t xml:space="preserve">SERVICIOS PÚBLICOS </t>
  </si>
  <si>
    <t xml:space="preserve">2.4.25.18 </t>
  </si>
  <si>
    <t xml:space="preserve">APORTES A FONDOS  PENSIONALES </t>
  </si>
  <si>
    <t xml:space="preserve">2.4.25.19 </t>
  </si>
  <si>
    <t xml:space="preserve">APORTES A SEGURIDAD SOCIAL EN SALUD </t>
  </si>
  <si>
    <t xml:space="preserve">2.4.25.20 </t>
  </si>
  <si>
    <t xml:space="preserve">APORTES AL ICBF, SENA Y CAJAS DE COMPENSACIÓN </t>
  </si>
  <si>
    <t xml:space="preserve">2.4.25.24 </t>
  </si>
  <si>
    <t xml:space="preserve">2.4.25.29 </t>
  </si>
  <si>
    <t xml:space="preserve">CHEQUES NO COBRADOS O POR RECLAMAR </t>
  </si>
  <si>
    <t xml:space="preserve">2.4.25.32 </t>
  </si>
  <si>
    <t xml:space="preserve">APORTE RIESGOS PROFESIONALES </t>
  </si>
  <si>
    <t xml:space="preserve">2.4.25.33 </t>
  </si>
  <si>
    <t xml:space="preserve">FONDO DE SOLIDARIDAD Y GARANTÍA EN SALUD </t>
  </si>
  <si>
    <t xml:space="preserve">2.4.25.35 </t>
  </si>
  <si>
    <t xml:space="preserve">LIBRANZAS </t>
  </si>
  <si>
    <t xml:space="preserve">2.4.25.41 </t>
  </si>
  <si>
    <t xml:space="preserve">APORTES A ESCUELAS INDUSTRIALES, INSTITUTOS TÉCNICOS Y ESAP </t>
  </si>
  <si>
    <t xml:space="preserve">2.4.25.52 </t>
  </si>
  <si>
    <t xml:space="preserve">HONORARIOS </t>
  </si>
  <si>
    <t xml:space="preserve">2.4.25.53 </t>
  </si>
  <si>
    <t xml:space="preserve">SERVICIOS </t>
  </si>
  <si>
    <t xml:space="preserve">2.4.25.90 </t>
  </si>
  <si>
    <t xml:space="preserve">OTROS ACREEDORES </t>
  </si>
  <si>
    <t xml:space="preserve">2.4.36 </t>
  </si>
  <si>
    <t xml:space="preserve">RETENCIÓN EN LA FUENTE E IMPUESTO DE TIMBRE </t>
  </si>
  <si>
    <t xml:space="preserve">2.4.36.03 </t>
  </si>
  <si>
    <t xml:space="preserve">2.4.36.05 </t>
  </si>
  <si>
    <t xml:space="preserve">2.4.36.06 </t>
  </si>
  <si>
    <t xml:space="preserve">ARRENDAMIENTOS </t>
  </si>
  <si>
    <t xml:space="preserve">2.4.36.08 </t>
  </si>
  <si>
    <t xml:space="preserve">COMPRAS </t>
  </si>
  <si>
    <t xml:space="preserve">2.4.36.15 </t>
  </si>
  <si>
    <t xml:space="preserve">A EMPLEADOS ARTÍCULO 383 ET </t>
  </si>
  <si>
    <t xml:space="preserve">2.4.36.16 </t>
  </si>
  <si>
    <t xml:space="preserve">A EMPLEADOS ARTÍCULO 384 ET </t>
  </si>
  <si>
    <t xml:space="preserve">2.4.36.25 </t>
  </si>
  <si>
    <t xml:space="preserve">IMPUESTO A LAS VENTAS RETENIDO POR CONSIGNAR </t>
  </si>
  <si>
    <t xml:space="preserve">2.4.36.26 </t>
  </si>
  <si>
    <t xml:space="preserve">CONTRATOS DE OBRA </t>
  </si>
  <si>
    <t xml:space="preserve">2.4.36.27 </t>
  </si>
  <si>
    <t xml:space="preserve">RETENCIÓN DE IMPUESTO DE INDUSTRIA Y COMERCIO POR COMPRAS </t>
  </si>
  <si>
    <t xml:space="preserve">2.4.36.90 </t>
  </si>
  <si>
    <t xml:space="preserve">OTRAS RETENCIONES </t>
  </si>
  <si>
    <t xml:space="preserve">2.4.40 </t>
  </si>
  <si>
    <t xml:space="preserve">IMPUESTOS, CONTRIBUCIONES Y TASAS POR PAGAR </t>
  </si>
  <si>
    <t xml:space="preserve">2.4.40.17 </t>
  </si>
  <si>
    <t xml:space="preserve">INTERESES DE MORA </t>
  </si>
  <si>
    <t xml:space="preserve">2.4.40.23 </t>
  </si>
  <si>
    <t xml:space="preserve">2.4.40.24 </t>
  </si>
  <si>
    <t xml:space="preserve">2.4.40.25 </t>
  </si>
  <si>
    <t xml:space="preserve">2.4.40.26 </t>
  </si>
  <si>
    <t xml:space="preserve">SANCIONES </t>
  </si>
  <si>
    <t xml:space="preserve">2.4.50 </t>
  </si>
  <si>
    <t xml:space="preserve">2.4.50.02 </t>
  </si>
  <si>
    <t xml:space="preserve">ANTICIPOS SOBRE PROYECTOS DE INVERSIÓN </t>
  </si>
  <si>
    <t xml:space="preserve">2.4.50.03 </t>
  </si>
  <si>
    <t xml:space="preserve">2.4.53 </t>
  </si>
  <si>
    <t xml:space="preserve">RECURSOS RECIBIDOS EN ADMINISTRACIÓN </t>
  </si>
  <si>
    <t xml:space="preserve">2.4.53.01 </t>
  </si>
  <si>
    <t xml:space="preserve">2.4.60 </t>
  </si>
  <si>
    <t xml:space="preserve">CRÉDITOS JUDICIALES </t>
  </si>
  <si>
    <t xml:space="preserve">2.4.60.02 </t>
  </si>
  <si>
    <t xml:space="preserve">SENTENCIAS </t>
  </si>
  <si>
    <t xml:space="preserve">2.4.80 </t>
  </si>
  <si>
    <t xml:space="preserve">ADMINISTRACIÓN Y PRESTACIÓN DE SERVICIOS DE SALUD </t>
  </si>
  <si>
    <t xml:space="preserve">2.4.80.02 </t>
  </si>
  <si>
    <t xml:space="preserve">RÉGIMEN SUBSIDIADO </t>
  </si>
  <si>
    <t xml:space="preserve">2.5 </t>
  </si>
  <si>
    <t xml:space="preserve">OBLIGACIONES LABORALES Y DE SEGURIDAD SOCIAL INTEGRAL </t>
  </si>
  <si>
    <t xml:space="preserve">2.5.05 </t>
  </si>
  <si>
    <t xml:space="preserve">SALARIOS Y PRESTACIONES SOCIALES </t>
  </si>
  <si>
    <t xml:space="preserve">2.5.05.01 </t>
  </si>
  <si>
    <t xml:space="preserve">NÓMINA POR PAGAR </t>
  </si>
  <si>
    <t xml:space="preserve">2.5.05.02 </t>
  </si>
  <si>
    <t xml:space="preserve">CESANTÍAS </t>
  </si>
  <si>
    <t xml:space="preserve">2.5.05.03 </t>
  </si>
  <si>
    <t xml:space="preserve">INTERESES SOBRE CESANTÍAS </t>
  </si>
  <si>
    <t xml:space="preserve">2.5.05.04 </t>
  </si>
  <si>
    <t xml:space="preserve">VACACIONES </t>
  </si>
  <si>
    <t xml:space="preserve">2.5.05.05 </t>
  </si>
  <si>
    <t xml:space="preserve">PRIMA DE VACACIONES </t>
  </si>
  <si>
    <t xml:space="preserve">2.5.05.06 </t>
  </si>
  <si>
    <t xml:space="preserve">PRIMA DE SERVICIOS </t>
  </si>
  <si>
    <t xml:space="preserve">2.5.05.07 </t>
  </si>
  <si>
    <t xml:space="preserve">PRIMA DE NAVIDAD </t>
  </si>
  <si>
    <t xml:space="preserve">2.5.05.12 </t>
  </si>
  <si>
    <t xml:space="preserve">BONIFICACIONES </t>
  </si>
  <si>
    <t xml:space="preserve">2.5.10 </t>
  </si>
  <si>
    <t xml:space="preserve">PENSIONES Y PRESTACIONES ECONÓMICAS POR PAGAR </t>
  </si>
  <si>
    <t xml:space="preserve">2.5.10.01 </t>
  </si>
  <si>
    <t xml:space="preserve">PENSIONES DE JUBILACIÓN PATRONALES </t>
  </si>
  <si>
    <t xml:space="preserve">2.5.10.06 </t>
  </si>
  <si>
    <t xml:space="preserve">CUOTAS PARTES DE PENSIONES </t>
  </si>
  <si>
    <t xml:space="preserve">2.7 </t>
  </si>
  <si>
    <t xml:space="preserve">PASIVOS ESTIMADOS </t>
  </si>
  <si>
    <t xml:space="preserve">2.7.10 </t>
  </si>
  <si>
    <t xml:space="preserve">PROVISIÓN PARA CONTINGENCIAS </t>
  </si>
  <si>
    <t xml:space="preserve">2.7.10.05 </t>
  </si>
  <si>
    <t xml:space="preserve">LITIGIOS </t>
  </si>
  <si>
    <t xml:space="preserve">2.7.15 </t>
  </si>
  <si>
    <t xml:space="preserve">PROVISIÓN PARA PRESTACIONES SOCIALES </t>
  </si>
  <si>
    <t xml:space="preserve">2.7.15.01 </t>
  </si>
  <si>
    <t xml:space="preserve">2.7.15.02 </t>
  </si>
  <si>
    <t xml:space="preserve">2.7.15.03 </t>
  </si>
  <si>
    <t xml:space="preserve">2.7.15.04 </t>
  </si>
  <si>
    <t xml:space="preserve">2.7.15.06 </t>
  </si>
  <si>
    <t xml:space="preserve">2.7.15.07 </t>
  </si>
  <si>
    <t xml:space="preserve">2.7.15.09 </t>
  </si>
  <si>
    <t xml:space="preserve">2.7.20 </t>
  </si>
  <si>
    <t xml:space="preserve">PROVISIÓN PARA PENSIONES </t>
  </si>
  <si>
    <t xml:space="preserve">2.7.20.03 </t>
  </si>
  <si>
    <t xml:space="preserve">CÁLCULO ACTUARIAL DE PENSIONES ACTUALES </t>
  </si>
  <si>
    <t xml:space="preserve">2.7.20.07 </t>
  </si>
  <si>
    <t xml:space="preserve">CÁLCULO ACTUARIAL DE CUOTAS PARTES DE PENSIONES </t>
  </si>
  <si>
    <t xml:space="preserve">2.9 </t>
  </si>
  <si>
    <t xml:space="preserve">OTROS PASIVOS </t>
  </si>
  <si>
    <t xml:space="preserve">2.9.05 </t>
  </si>
  <si>
    <t xml:space="preserve">RECAUDOS A FAVOR DE TERCEROS </t>
  </si>
  <si>
    <t xml:space="preserve">2.9.05.07 </t>
  </si>
  <si>
    <t xml:space="preserve">RECURSOS DEL SISTEMA GENERAL DE PARTICIPACIONES PARA LOS RESGUARDOS INDÍGENAS </t>
  </si>
  <si>
    <t xml:space="preserve">2.9.05.18 </t>
  </si>
  <si>
    <t xml:space="preserve">RECAUDOS DEL PORCENTAJE Y SOBRETASA AMBIENTAL AL IMPUESTO PREDIAL </t>
  </si>
  <si>
    <t xml:space="preserve">2.9.05.90 </t>
  </si>
  <si>
    <t xml:space="preserve">OTROS RECAUDOS A FAVOR DE TERCEROS </t>
  </si>
  <si>
    <t xml:space="preserve">2.9.10 </t>
  </si>
  <si>
    <t xml:space="preserve">INGRESOS RECIBIDOS POR ANTICIPADO </t>
  </si>
  <si>
    <t xml:space="preserve">2.9.10.90 </t>
  </si>
  <si>
    <t xml:space="preserve">OTROS INGRESOS RECIBIDOS POR ANTICIPADO </t>
  </si>
  <si>
    <t xml:space="preserve">2.9.17 </t>
  </si>
  <si>
    <t xml:space="preserve">ANTICIPO DE IMPUESTOS </t>
  </si>
  <si>
    <t xml:space="preserve">2.9.17.04 </t>
  </si>
  <si>
    <t xml:space="preserve">RETENCIÓN IMPUESTO DE INDUSTRIA Y COMERCIO - ICA </t>
  </si>
  <si>
    <t xml:space="preserve">2.9.17.06 </t>
  </si>
  <si>
    <t xml:space="preserve">ANTICIPO IMPUESTO PREDIAL UNIFICADO </t>
  </si>
  <si>
    <t xml:space="preserve">3 </t>
  </si>
  <si>
    <t xml:space="preserve">PATRIMONIO </t>
  </si>
  <si>
    <t xml:space="preserve">3.1 </t>
  </si>
  <si>
    <t xml:space="preserve">HACIENDA PÚBLICA </t>
  </si>
  <si>
    <t xml:space="preserve">3.1.05 </t>
  </si>
  <si>
    <t xml:space="preserve">CAPITAL FISCAL </t>
  </si>
  <si>
    <t xml:space="preserve">3.1.05.04 </t>
  </si>
  <si>
    <t xml:space="preserve">MUNICIPIO </t>
  </si>
  <si>
    <t xml:space="preserve">3.1.17 </t>
  </si>
  <si>
    <t xml:space="preserve">SUPERÁVIT POR EL MÉTODO DE PARTICIPACIÓN PATRIMONIAL </t>
  </si>
  <si>
    <t xml:space="preserve">3.1.17.32 </t>
  </si>
  <si>
    <t xml:space="preserve">INVERSIONES EN SOCIEDADES PÚBLICAS </t>
  </si>
  <si>
    <t xml:space="preserve">3.1.20 </t>
  </si>
  <si>
    <t xml:space="preserve">SUPERÁVIT POR DONACIÓN </t>
  </si>
  <si>
    <t xml:space="preserve">3.1.20.02 </t>
  </si>
  <si>
    <t xml:space="preserve">EN ESPECIE </t>
  </si>
  <si>
    <t xml:space="preserve">3.1.28 </t>
  </si>
  <si>
    <t xml:space="preserve">PROVISIONES, AGOTAMIENTO, DEPRECIACIONES Y AMORTIZACIONES (DB) </t>
  </si>
  <si>
    <t xml:space="preserve">3.1.28.04 </t>
  </si>
  <si>
    <t xml:space="preserve">DEPRECIACIÓN DE PROPIEDADES, PLANTA Y EQUIPO </t>
  </si>
  <si>
    <t xml:space="preserve">3.1.28.06 </t>
  </si>
  <si>
    <t xml:space="preserve">AMORTIZACIÓN DE BIENES DE USO PÚBLICO </t>
  </si>
  <si>
    <t xml:space="preserve">3.1.28.07 </t>
  </si>
  <si>
    <t xml:space="preserve">AMORTIZACIÓN DE OTROS ACTIVOS </t>
  </si>
  <si>
    <t xml:space="preserve">4 </t>
  </si>
  <si>
    <t xml:space="preserve">INGRESOS </t>
  </si>
  <si>
    <t xml:space="preserve">4.1 </t>
  </si>
  <si>
    <t xml:space="preserve">INGRESOS FISCALES </t>
  </si>
  <si>
    <t xml:space="preserve">4.1.05 </t>
  </si>
  <si>
    <t xml:space="preserve">TRIBUTARIOS </t>
  </si>
  <si>
    <t xml:space="preserve">4.1.05.07 </t>
  </si>
  <si>
    <t xml:space="preserve">4.1.05.08 </t>
  </si>
  <si>
    <t xml:space="preserve">4.1.05.15 </t>
  </si>
  <si>
    <t xml:space="preserve">4.1.05.19 </t>
  </si>
  <si>
    <t xml:space="preserve">IMPUESTO DE DELINEACIÓN URBANA, ESTUDIOS Y APROBACIÓN DE PLANOS </t>
  </si>
  <si>
    <t xml:space="preserve">4.1.05.21 </t>
  </si>
  <si>
    <t xml:space="preserve">4.1.05.33 </t>
  </si>
  <si>
    <t xml:space="preserve">4.1.05.35 </t>
  </si>
  <si>
    <t xml:space="preserve">4.1.05.42 </t>
  </si>
  <si>
    <t xml:space="preserve">4.1.05.45 </t>
  </si>
  <si>
    <t xml:space="preserve">4.1.05.60 </t>
  </si>
  <si>
    <t xml:space="preserve">4.1.05.62 </t>
  </si>
  <si>
    <t xml:space="preserve">4.1.05.85 </t>
  </si>
  <si>
    <t xml:space="preserve">4.1.10 </t>
  </si>
  <si>
    <t xml:space="preserve">NO TRIBUTARIOS </t>
  </si>
  <si>
    <t xml:space="preserve">4.1.10.01 </t>
  </si>
  <si>
    <t xml:space="preserve">4.1.10.02 </t>
  </si>
  <si>
    <t xml:space="preserve">4.1.10.03 </t>
  </si>
  <si>
    <t xml:space="preserve">4.1.10.04 </t>
  </si>
  <si>
    <t xml:space="preserve">4.1.10.25 </t>
  </si>
  <si>
    <t xml:space="preserve">PARTICIPACIÓN EN EL TRANSPORTE POR OLEODUCTOS </t>
  </si>
  <si>
    <t xml:space="preserve">4.1.10.27 </t>
  </si>
  <si>
    <t xml:space="preserve">4.1.10.61 </t>
  </si>
  <si>
    <t xml:space="preserve">4.1.10.72 </t>
  </si>
  <si>
    <t xml:space="preserve">4.1.10.90 </t>
  </si>
  <si>
    <t xml:space="preserve">4.4 </t>
  </si>
  <si>
    <t xml:space="preserve">TRANSFERENCIAS </t>
  </si>
  <si>
    <t xml:space="preserve">4.4.08 </t>
  </si>
  <si>
    <t xml:space="preserve">SISTEMA GENERAL DE PARTICIPACIONES </t>
  </si>
  <si>
    <t xml:space="preserve">4.4.08.17 </t>
  </si>
  <si>
    <t xml:space="preserve">PARTICIPACIÓN PARA SALUD </t>
  </si>
  <si>
    <t xml:space="preserve">4.4.08.18 </t>
  </si>
  <si>
    <t xml:space="preserve">PARTICIPACIÓN PARA EDUCACIÓN </t>
  </si>
  <si>
    <t xml:space="preserve">4.4.08.19 </t>
  </si>
  <si>
    <t xml:space="preserve">PARTICIPACIÓN PARA PROPÓSITO GENERAL </t>
  </si>
  <si>
    <t xml:space="preserve">4.4.08.20 </t>
  </si>
  <si>
    <t xml:space="preserve">PARTICIPACIÓN PARA PENSIONES - FONDO NACIONAL DE PENSIONES DE LAS ENTIDADES TERRITORIALES </t>
  </si>
  <si>
    <t xml:space="preserve">4.4.08.21 </t>
  </si>
  <si>
    <t xml:space="preserve">PROGRAMAS DE ALIMENTACIÓN ESCOLAR </t>
  </si>
  <si>
    <t xml:space="preserve">4.4.08.24 </t>
  </si>
  <si>
    <t xml:space="preserve">PARTICIPACIÓN PARA AGUA POTABLE Y SANEAMIENTO BÁSICO </t>
  </si>
  <si>
    <t xml:space="preserve">4.4.08.25 </t>
  </si>
  <si>
    <t xml:space="preserve">ATENCIÓN INTEGRAL A LA PRIMERA INFANCIA </t>
  </si>
  <si>
    <t xml:space="preserve">4.4.13 </t>
  </si>
  <si>
    <t xml:space="preserve">4.4.13.04 </t>
  </si>
  <si>
    <t xml:space="preserve">PARA PROYECTOS DE DESARROLLO REGIONAL-COMPENSACIÓN </t>
  </si>
  <si>
    <t xml:space="preserve">4.4.13.05 </t>
  </si>
  <si>
    <t xml:space="preserve">PARA AHORRO PENSIONAL TERRITORIAL </t>
  </si>
  <si>
    <t xml:space="preserve">4.4.21 </t>
  </si>
  <si>
    <t xml:space="preserve">SISTEMA  GENERAL DE SEGURIDAD SOCIAL EN SALUD </t>
  </si>
  <si>
    <t xml:space="preserve">4.4.21.01 </t>
  </si>
  <si>
    <t xml:space="preserve">FOSYGA - SOLIDARIDAD </t>
  </si>
  <si>
    <t xml:space="preserve">4.4.28 </t>
  </si>
  <si>
    <t xml:space="preserve">4.4.28.02 </t>
  </si>
  <si>
    <t xml:space="preserve">PARA PROYECTOS DE INVERSIÓN </t>
  </si>
  <si>
    <t xml:space="preserve">4.4.28.04 </t>
  </si>
  <si>
    <t xml:space="preserve">PARA PROGRAMAS DE SALUD </t>
  </si>
  <si>
    <t xml:space="preserve">4.4.28.90 </t>
  </si>
  <si>
    <t xml:space="preserve">4.8 </t>
  </si>
  <si>
    <t xml:space="preserve">OTROS INGRESOS </t>
  </si>
  <si>
    <t xml:space="preserve">4.8.05 </t>
  </si>
  <si>
    <t xml:space="preserve">FINANCIEROS </t>
  </si>
  <si>
    <t xml:space="preserve">4.8.05.22 </t>
  </si>
  <si>
    <t xml:space="preserve">INTERESES SOBRE DEPÓSITOS EN INSTITUCIONES FINANCIERAS </t>
  </si>
  <si>
    <t xml:space="preserve">4.8.05.35 </t>
  </si>
  <si>
    <t xml:space="preserve">RENDIMIENTOS SOBRE RECURSOS ENTREGADOS EN ADMINISTRACIÓN </t>
  </si>
  <si>
    <t xml:space="preserve">4.8.08 </t>
  </si>
  <si>
    <t xml:space="preserve">OTROS INGRESOS ORDINARIOS </t>
  </si>
  <si>
    <t xml:space="preserve">4.8.08.90 </t>
  </si>
  <si>
    <t xml:space="preserve">4.8.10 </t>
  </si>
  <si>
    <t xml:space="preserve">EXTRAORDINARIOS </t>
  </si>
  <si>
    <t xml:space="preserve">4.8.10.07 </t>
  </si>
  <si>
    <t xml:space="preserve">SOBRANTES </t>
  </si>
  <si>
    <t xml:space="preserve">4.8.10.08 </t>
  </si>
  <si>
    <t xml:space="preserve">RECUPERACIONES </t>
  </si>
  <si>
    <t xml:space="preserve">4.8.10.90 </t>
  </si>
  <si>
    <t xml:space="preserve">OTROS INGRESOS EXTRAORDINARIOS </t>
  </si>
  <si>
    <t xml:space="preserve">4.8.15 </t>
  </si>
  <si>
    <t xml:space="preserve">AJUSTE DE EJERCICIOS ANTERIORES </t>
  </si>
  <si>
    <t xml:space="preserve">4.8.15.59 </t>
  </si>
  <si>
    <t xml:space="preserve">5 </t>
  </si>
  <si>
    <t xml:space="preserve">GASTOS </t>
  </si>
  <si>
    <t xml:space="preserve">5.1 </t>
  </si>
  <si>
    <t xml:space="preserve">DE ADMINISTRACIÓN </t>
  </si>
  <si>
    <t xml:space="preserve">5.1.01 </t>
  </si>
  <si>
    <t xml:space="preserve">SUELDOS Y SALARIOS </t>
  </si>
  <si>
    <t xml:space="preserve">5.1.01.01 </t>
  </si>
  <si>
    <t xml:space="preserve">SUELDOS DEL PERSONAL </t>
  </si>
  <si>
    <t xml:space="preserve">5.1.01.09 </t>
  </si>
  <si>
    <t xml:space="preserve">5.1.01.13 </t>
  </si>
  <si>
    <t xml:space="preserve">5.1.01.14 </t>
  </si>
  <si>
    <t xml:space="preserve">5.1.01.17 </t>
  </si>
  <si>
    <t xml:space="preserve">5.1.01.19 </t>
  </si>
  <si>
    <t xml:space="preserve">5.1.01.23 </t>
  </si>
  <si>
    <t xml:space="preserve">AUXILIO DE TRANSPORTE </t>
  </si>
  <si>
    <t xml:space="preserve">5.1.01.24 </t>
  </si>
  <si>
    <t xml:space="preserve">5.1.01.25 </t>
  </si>
  <si>
    <t xml:space="preserve">INTERESES A LAS CESANTÍAS </t>
  </si>
  <si>
    <t xml:space="preserve">5.1.01.52 </t>
  </si>
  <si>
    <t xml:space="preserve">5.1.02 </t>
  </si>
  <si>
    <t xml:space="preserve">CONTRIBUCIONES IMPUTADAS </t>
  </si>
  <si>
    <t xml:space="preserve">5.1.02.01 </t>
  </si>
  <si>
    <t xml:space="preserve">INCAPACIDADES </t>
  </si>
  <si>
    <t xml:space="preserve">5.1.02.03 </t>
  </si>
  <si>
    <t xml:space="preserve">INDEMNIZACIONES </t>
  </si>
  <si>
    <t xml:space="preserve">5.1.03 </t>
  </si>
  <si>
    <t xml:space="preserve">CONTRIBUCIONES EFECTIVAS </t>
  </si>
  <si>
    <t xml:space="preserve">5.1.03.01 </t>
  </si>
  <si>
    <t xml:space="preserve">SEGUROS DE VIDA </t>
  </si>
  <si>
    <t xml:space="preserve">5.1.03.02 </t>
  </si>
  <si>
    <t xml:space="preserve">APORTES A CAJAS DE COMPENSACIÓN FAMILIAR </t>
  </si>
  <si>
    <t xml:space="preserve">5.1.03.03 </t>
  </si>
  <si>
    <t xml:space="preserve">COTIZACIONES A SEGURIDAD SOCIAL EN SALUD </t>
  </si>
  <si>
    <t xml:space="preserve">5.1.03.05 </t>
  </si>
  <si>
    <t xml:space="preserve">COTIZACIONES A RIESGOS PROFESIONALES </t>
  </si>
  <si>
    <t xml:space="preserve">5.1.03.06 </t>
  </si>
  <si>
    <t xml:space="preserve">COTIZACIONES A ENTIDADES ADMINISTRADORAS DEL RÉGIMEN DE PRIMA MEDIA </t>
  </si>
  <si>
    <t xml:space="preserve">5.1.03.07 </t>
  </si>
  <si>
    <t xml:space="preserve">COTIZACIONES A ENTIDADES ADMINISTRADORAS DEL RÉGIMEN DE AHORRO INDIVIDUAL </t>
  </si>
  <si>
    <t xml:space="preserve">5.1.04 </t>
  </si>
  <si>
    <t xml:space="preserve">APORTES SOBRE LA NÓMINA </t>
  </si>
  <si>
    <t xml:space="preserve">5.1.04.01 </t>
  </si>
  <si>
    <t xml:space="preserve">APORTES AL ICBF </t>
  </si>
  <si>
    <t xml:space="preserve">5.1.04.02 </t>
  </si>
  <si>
    <t xml:space="preserve">APORTES AL SENA </t>
  </si>
  <si>
    <t xml:space="preserve">5.1.04.03 </t>
  </si>
  <si>
    <t xml:space="preserve">APORTES ESAP </t>
  </si>
  <si>
    <t xml:space="preserve">5.1.04.04 </t>
  </si>
  <si>
    <t xml:space="preserve">APORTES A ESCUELAS INDUSTRIALES E INSTITUTOS TÉCNICOS </t>
  </si>
  <si>
    <t xml:space="preserve">5.1.11 </t>
  </si>
  <si>
    <t xml:space="preserve">GENERALES </t>
  </si>
  <si>
    <t xml:space="preserve">5.1.11.06 </t>
  </si>
  <si>
    <t xml:space="preserve">ESTUDIOS Y PROYECTOS </t>
  </si>
  <si>
    <t xml:space="preserve">5.1.11.11 </t>
  </si>
  <si>
    <t xml:space="preserve">COMISIONES, HONORARIOS Y SERVICIOS </t>
  </si>
  <si>
    <t xml:space="preserve">5.1.11.14 </t>
  </si>
  <si>
    <t xml:space="preserve">5.1.11.15 </t>
  </si>
  <si>
    <t xml:space="preserve">MANTENIMIENTO </t>
  </si>
  <si>
    <t xml:space="preserve">5.1.11.17 </t>
  </si>
  <si>
    <t xml:space="preserve">5.1.11.19 </t>
  </si>
  <si>
    <t xml:space="preserve">VIÁTICOS Y GASTOS DE VIAJE </t>
  </si>
  <si>
    <t xml:space="preserve">5.1.11.23 </t>
  </si>
  <si>
    <t xml:space="preserve">COMUNICACIONES Y TRANSPORTE </t>
  </si>
  <si>
    <t xml:space="preserve">5.1.11.25 </t>
  </si>
  <si>
    <t xml:space="preserve">SEGUROS GENERALES </t>
  </si>
  <si>
    <t xml:space="preserve">5.1.11.46 </t>
  </si>
  <si>
    <t xml:space="preserve">5.1.11.90 </t>
  </si>
  <si>
    <t xml:space="preserve">OTROS GASTOS GENERALES </t>
  </si>
  <si>
    <t xml:space="preserve">5.1.20 </t>
  </si>
  <si>
    <t xml:space="preserve">IMPUESTOS, CONTRIBUCIONES Y TASAS </t>
  </si>
  <si>
    <t xml:space="preserve">5.1.20.08 </t>
  </si>
  <si>
    <t xml:space="preserve">5.1.20.10 </t>
  </si>
  <si>
    <t xml:space="preserve">5.2 </t>
  </si>
  <si>
    <t xml:space="preserve">DE OPERACIÓN </t>
  </si>
  <si>
    <t xml:space="preserve">5.2.02 </t>
  </si>
  <si>
    <t xml:space="preserve">5.2.02.42 </t>
  </si>
  <si>
    <t xml:space="preserve">SUBSIDIO DE CARESTÍA </t>
  </si>
  <si>
    <t xml:space="preserve">5.2.20 </t>
  </si>
  <si>
    <t xml:space="preserve">5.2.20.10 </t>
  </si>
  <si>
    <t xml:space="preserve">5.3 </t>
  </si>
  <si>
    <t xml:space="preserve">PROVISIONES, DEPRECIACIONES Y AMORTIZACIONES </t>
  </si>
  <si>
    <t xml:space="preserve">5.3.30 </t>
  </si>
  <si>
    <t xml:space="preserve">5.3.30.01 </t>
  </si>
  <si>
    <t xml:space="preserve">5.3.30.02 </t>
  </si>
  <si>
    <t xml:space="preserve">5.3.30.03 </t>
  </si>
  <si>
    <t xml:space="preserve">5.3.30.04 </t>
  </si>
  <si>
    <t xml:space="preserve">5.3.30.07 </t>
  </si>
  <si>
    <t xml:space="preserve">EQUIPO DE COMUNICACIÓN Y COMPUTACIÓN </t>
  </si>
  <si>
    <t xml:space="preserve">5.4 </t>
  </si>
  <si>
    <t xml:space="preserve">5.4.23 </t>
  </si>
  <si>
    <t xml:space="preserve">5.4.23.03 </t>
  </si>
  <si>
    <t xml:space="preserve">5.4.23.05 </t>
  </si>
  <si>
    <t xml:space="preserve">PARA PROGRAMAS DE EDUCACIÓN </t>
  </si>
  <si>
    <t xml:space="preserve">5.5 </t>
  </si>
  <si>
    <t xml:space="preserve">GASTO PÚBLICO SOCIAL </t>
  </si>
  <si>
    <t xml:space="preserve">5.5.01 </t>
  </si>
  <si>
    <t xml:space="preserve">EDUCACIÓN </t>
  </si>
  <si>
    <t xml:space="preserve">5.5.01.05 </t>
  </si>
  <si>
    <t xml:space="preserve">5.5.02 </t>
  </si>
  <si>
    <t xml:space="preserve">SALUD </t>
  </si>
  <si>
    <t xml:space="preserve">5.5.02.01 </t>
  </si>
  <si>
    <t xml:space="preserve">5.5.02.05 </t>
  </si>
  <si>
    <t xml:space="preserve">5.5.02.06 </t>
  </si>
  <si>
    <t xml:space="preserve">ASIGNACIÓN DE BIENES Y SERVICIOS </t>
  </si>
  <si>
    <t xml:space="preserve">5.5.02.10 </t>
  </si>
  <si>
    <t xml:space="preserve">5.5.02.16 </t>
  </si>
  <si>
    <t xml:space="preserve">ACCIONES DE SALUD PÚBLICA </t>
  </si>
  <si>
    <t xml:space="preserve">5.5.03 </t>
  </si>
  <si>
    <t xml:space="preserve">AGUA POTABLE Y SANEAMIENTO BÀSICO </t>
  </si>
  <si>
    <t xml:space="preserve">5.5.03.06 </t>
  </si>
  <si>
    <t xml:space="preserve">5.5.05 </t>
  </si>
  <si>
    <t xml:space="preserve">RECREACIÓN Y DEPORTE </t>
  </si>
  <si>
    <t xml:space="preserve">5.5.05.01 </t>
  </si>
  <si>
    <t xml:space="preserve">5.5.06 </t>
  </si>
  <si>
    <t xml:space="preserve">CULTURA </t>
  </si>
  <si>
    <t xml:space="preserve">5.5.06.05 </t>
  </si>
  <si>
    <t xml:space="preserve">5.5.07 </t>
  </si>
  <si>
    <t xml:space="preserve">DESARROLLO COMUNITARIO Y BIENESTAR SOCIAL </t>
  </si>
  <si>
    <t xml:space="preserve">5.5.07.05 </t>
  </si>
  <si>
    <t xml:space="preserve">5.5.07.06 </t>
  </si>
  <si>
    <t xml:space="preserve">5.5.08 </t>
  </si>
  <si>
    <t xml:space="preserve">MEDIO AMBIENTE </t>
  </si>
  <si>
    <t xml:space="preserve">5.5.08.06 </t>
  </si>
  <si>
    <t xml:space="preserve">5.5.08.07 </t>
  </si>
  <si>
    <t xml:space="preserve">ASISTENCIA TÉCNICA </t>
  </si>
  <si>
    <t xml:space="preserve">5.5.08.90 </t>
  </si>
  <si>
    <t xml:space="preserve">OTROS GASTOS EN MEDIO AMBIENTE </t>
  </si>
  <si>
    <t xml:space="preserve">5.8 </t>
  </si>
  <si>
    <t xml:space="preserve">OTROS GASTOS </t>
  </si>
  <si>
    <t xml:space="preserve">5.8.01 </t>
  </si>
  <si>
    <t xml:space="preserve">5.8.01.90 </t>
  </si>
  <si>
    <t xml:space="preserve">OTROS INTERESES </t>
  </si>
  <si>
    <t xml:space="preserve">5.8.02 </t>
  </si>
  <si>
    <t xml:space="preserve">COMISIONES </t>
  </si>
  <si>
    <t xml:space="preserve">5.8.02.38 </t>
  </si>
  <si>
    <t xml:space="preserve">COMISIONES Y OTROS GASTOS BANCARIOS </t>
  </si>
  <si>
    <t xml:space="preserve">5.8.02.90 </t>
  </si>
  <si>
    <t xml:space="preserve">OTRAS COMISIONES </t>
  </si>
  <si>
    <t xml:space="preserve">5.8.05 </t>
  </si>
  <si>
    <t xml:space="preserve">5.8.05.90 </t>
  </si>
  <si>
    <t xml:space="preserve">OTROS GASTOS FINANCIEROS </t>
  </si>
  <si>
    <t xml:space="preserve">5.8.08 </t>
  </si>
  <si>
    <t xml:space="preserve">OTROS GASTOS ORDINARIOS </t>
  </si>
  <si>
    <t xml:space="preserve">5.8.08.02 </t>
  </si>
  <si>
    <t xml:space="preserve">PÉRDIDA EN RETIRO DE ACTIVOS </t>
  </si>
  <si>
    <t xml:space="preserve">5.8.10 </t>
  </si>
  <si>
    <t xml:space="preserve">5.8.10.90 </t>
  </si>
  <si>
    <t xml:space="preserve">OTROS GASTOS EXTRAORDINARIOS </t>
  </si>
  <si>
    <t xml:space="preserve">5.8.15 </t>
  </si>
  <si>
    <t xml:space="preserve">5.8.15.88 </t>
  </si>
  <si>
    <t xml:space="preserve">GASTOS DE ADMINISTRACIÓN </t>
  </si>
  <si>
    <t xml:space="preserve">5.8.15.89 </t>
  </si>
  <si>
    <t xml:space="preserve">GASTOS DE OPERACIÓN </t>
  </si>
  <si>
    <t xml:space="preserve">5.8.15.93 </t>
  </si>
  <si>
    <t>5.9.05</t>
  </si>
  <si>
    <t>3.1.10</t>
  </si>
  <si>
    <t>3.1.10.01</t>
  </si>
  <si>
    <t>EXEDENTES DEL EJERCICIO</t>
  </si>
  <si>
    <t>RESULTADO DEL EJERCICIO</t>
  </si>
  <si>
    <t>14-01-2018</t>
  </si>
  <si>
    <t>5.9.05.01</t>
  </si>
  <si>
    <t>DEB</t>
  </si>
  <si>
    <t>CR</t>
  </si>
  <si>
    <t>SALDO FINAL(Miles)</t>
  </si>
  <si>
    <t>CODIGO</t>
  </si>
  <si>
    <t>NOMBRE</t>
  </si>
  <si>
    <t xml:space="preserve">1.4.01.04 </t>
  </si>
  <si>
    <t xml:space="preserve">1.4.01.20 </t>
  </si>
  <si>
    <t xml:space="preserve">1.4.20.90 </t>
  </si>
  <si>
    <t xml:space="preserve">OTROS AVANCES Y ANTICIPOS </t>
  </si>
  <si>
    <t xml:space="preserve">2.4.25.08 </t>
  </si>
  <si>
    <t xml:space="preserve">2.5.05.08 </t>
  </si>
  <si>
    <t xml:space="preserve">2.5.05.09 </t>
  </si>
  <si>
    <t xml:space="preserve">3.1.10 </t>
  </si>
  <si>
    <t xml:space="preserve">RESULTADO DEL EJERCICIO </t>
  </si>
  <si>
    <t xml:space="preserve">3.1.10.01 </t>
  </si>
  <si>
    <t xml:space="preserve">EXCEDENTE DEL EJERCICIO </t>
  </si>
  <si>
    <t xml:space="preserve">4.1.95 </t>
  </si>
  <si>
    <t xml:space="preserve">DEVOLUCIONES Y DESCUENTOS (DB) </t>
  </si>
  <si>
    <t xml:space="preserve">4.1.95.10 </t>
  </si>
  <si>
    <t xml:space="preserve">4.4.13.01 </t>
  </si>
  <si>
    <t xml:space="preserve">ASIGNACIONES DIRECTAS </t>
  </si>
  <si>
    <t xml:space="preserve">4.8.15.57 </t>
  </si>
  <si>
    <t xml:space="preserve">5.1.01.06 </t>
  </si>
  <si>
    <t xml:space="preserve">REMUNERACIÓN SERVICIOS TÉCNICOS </t>
  </si>
  <si>
    <t xml:space="preserve">5.1.01.30 </t>
  </si>
  <si>
    <t xml:space="preserve">CAPACITACIÓN, BIENESTAR SOCIAL Y ESTÍMULOS </t>
  </si>
  <si>
    <t xml:space="preserve">5.1.01.50 </t>
  </si>
  <si>
    <t xml:space="preserve">BONIFICACIÓN POR SERVICIOS PRESTADOS </t>
  </si>
  <si>
    <t xml:space="preserve">5.1.02.07 </t>
  </si>
  <si>
    <t xml:space="preserve">5.1.03.90 </t>
  </si>
  <si>
    <t xml:space="preserve">OTRAS CONTRIBUCIONES EFECTIVAS </t>
  </si>
  <si>
    <t xml:space="preserve">5.1.20.17 </t>
  </si>
  <si>
    <t xml:space="preserve">5.2.11 </t>
  </si>
  <si>
    <t xml:space="preserve">5.2.11.11 </t>
  </si>
  <si>
    <t xml:space="preserve">VIGILANCIA Y SEGURIDAD </t>
  </si>
  <si>
    <t xml:space="preserve">5.2.11.12 </t>
  </si>
  <si>
    <t xml:space="preserve">5.2.11.90 </t>
  </si>
  <si>
    <t xml:space="preserve">5.4.23.90 </t>
  </si>
  <si>
    <t xml:space="preserve">5.5.01.06 </t>
  </si>
  <si>
    <t xml:space="preserve">5.5.03.05 </t>
  </si>
  <si>
    <t xml:space="preserve">5.5.04 </t>
  </si>
  <si>
    <t xml:space="preserve">VIVIENDA </t>
  </si>
  <si>
    <t xml:space="preserve">5.5.04.05 </t>
  </si>
  <si>
    <t xml:space="preserve">5.5.05.05 </t>
  </si>
  <si>
    <t xml:space="preserve">5.5.06.06 </t>
  </si>
  <si>
    <t xml:space="preserve">5.5.08.01 </t>
  </si>
  <si>
    <t xml:space="preserve">ACTIVIDADES DE CONSERVACIÓN </t>
  </si>
  <si>
    <t xml:space="preserve">5.8.15.91 </t>
  </si>
  <si>
    <t xml:space="preserve">5.9 </t>
  </si>
  <si>
    <t xml:space="preserve">CIERRE DE INGRESOS, GASTOS Y COSTOS </t>
  </si>
  <si>
    <t xml:space="preserve">5.9.05 </t>
  </si>
  <si>
    <t xml:space="preserve">5.9.05.01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</si>
</sst>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1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 applyAlignment="1">
      <alignment horizontal="left" vertical="center" wrapText="1"/>
    </xf>
    <xf numFmtId="2" fontId="0" fillId="0" borderId="10" xfId="0" applyNumberFormat="1" applyBorder="1" applyAlignment="1">
      <alignment horizontal="right" vertical="center" wrapText="1"/>
    </xf>
    <xf numFmtId="2" fontId="0" fillId="0" borderId="0" xfId="0" applyNumberFormat="1"/>
    <xf numFmtId="0" fontId="0" fillId="0" borderId="0" xfId="0" applyAlignment="1">
      <alignment horizontal="left"/>
    </xf>
    <xf numFmtId="0" fontId="0" fillId="33" borderId="10" xfId="0" applyFill="1" applyBorder="1" applyAlignment="1">
      <alignment horizontal="left" vertical="center" wrapText="1"/>
    </xf>
    <xf numFmtId="2" fontId="0" fillId="33" borderId="10" xfId="0" applyNumberFormat="1" applyFill="1" applyBorder="1" applyAlignment="1">
      <alignment horizontal="right" vertical="center" wrapText="1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0" fontId="0" fillId="33" borderId="0" xfId="0" applyFill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0" fillId="0" borderId="0" xfId="0" applyFill="1"/>
    <xf numFmtId="0" fontId="0" fillId="34" borderId="10" xfId="0" applyFill="1" applyBorder="1" applyAlignment="1">
      <alignment horizontal="left" vertical="center" wrapText="1"/>
    </xf>
    <xf numFmtId="2" fontId="0" fillId="34" borderId="10" xfId="0" applyNumberFormat="1" applyFill="1" applyBorder="1" applyAlignment="1">
      <alignment horizontal="right" vertical="center" wrapText="1"/>
    </xf>
    <xf numFmtId="0" fontId="0" fillId="34" borderId="0" xfId="0" applyFill="1" applyAlignment="1">
      <alignment horizontal="left"/>
    </xf>
    <xf numFmtId="2" fontId="0" fillId="34" borderId="0" xfId="0" applyNumberFormat="1" applyFill="1"/>
    <xf numFmtId="0" fontId="0" fillId="34" borderId="0" xfId="0" applyFill="1"/>
    <xf numFmtId="0" fontId="0" fillId="35" borderId="10" xfId="0" applyFill="1" applyBorder="1" applyAlignment="1">
      <alignment horizontal="left" vertical="center" wrapText="1"/>
    </xf>
    <xf numFmtId="2" fontId="0" fillId="35" borderId="10" xfId="0" applyNumberFormat="1" applyFill="1" applyBorder="1" applyAlignment="1">
      <alignment horizontal="right" vertical="center" wrapText="1"/>
    </xf>
    <xf numFmtId="0" fontId="0" fillId="35" borderId="0" xfId="0" applyFill="1" applyAlignment="1">
      <alignment horizontal="left"/>
    </xf>
    <xf numFmtId="2" fontId="0" fillId="35" borderId="0" xfId="0" applyNumberFormat="1" applyFill="1"/>
    <xf numFmtId="0" fontId="0" fillId="35" borderId="0" xfId="0" applyFill="1"/>
    <xf numFmtId="43" fontId="0" fillId="0" borderId="0" xfId="1" applyFont="1"/>
    <xf numFmtId="43" fontId="0" fillId="0" borderId="0" xfId="1" applyFont="1" applyFill="1"/>
    <xf numFmtId="43" fontId="0" fillId="0" borderId="0" xfId="0" applyNumberFormat="1" applyFill="1"/>
    <xf numFmtId="2" fontId="0" fillId="37" borderId="0" xfId="0" applyNumberFormat="1" applyFill="1"/>
    <xf numFmtId="0" fontId="0" fillId="38" borderId="0" xfId="0" applyFill="1"/>
    <xf numFmtId="2" fontId="0" fillId="36" borderId="0" xfId="0" applyNumberFormat="1" applyFill="1"/>
    <xf numFmtId="2" fontId="0" fillId="38" borderId="0" xfId="0" applyNumberFormat="1" applyFill="1"/>
    <xf numFmtId="43" fontId="0" fillId="33" borderId="0" xfId="1" applyFont="1" applyFill="1"/>
    <xf numFmtId="43" fontId="0" fillId="35" borderId="0" xfId="1" applyFont="1" applyFill="1"/>
    <xf numFmtId="164" fontId="0" fillId="0" borderId="0" xfId="1" applyNumberFormat="1" applyFont="1"/>
    <xf numFmtId="164" fontId="0" fillId="0" borderId="0" xfId="1" applyNumberFormat="1" applyFont="1" applyFill="1"/>
    <xf numFmtId="43" fontId="0" fillId="34" borderId="0" xfId="1" applyFont="1" applyFill="1"/>
    <xf numFmtId="164" fontId="0" fillId="34" borderId="0" xfId="1" applyNumberFormat="1" applyFont="1" applyFill="1"/>
    <xf numFmtId="164" fontId="0" fillId="35" borderId="0" xfId="1" applyNumberFormat="1" applyFont="1" applyFill="1"/>
    <xf numFmtId="2" fontId="0" fillId="39" borderId="0" xfId="0" applyNumberFormat="1" applyFill="1"/>
    <xf numFmtId="2" fontId="0" fillId="0" borderId="0" xfId="0" applyNumberFormat="1" applyFill="1" applyBorder="1"/>
    <xf numFmtId="43" fontId="0" fillId="0" borderId="0" xfId="1" applyFont="1" applyFill="1" applyBorder="1"/>
    <xf numFmtId="2" fontId="0" fillId="0" borderId="11" xfId="0" applyNumberFormat="1" applyBorder="1" applyAlignment="1">
      <alignment horizontal="right" vertical="center" wrapText="1"/>
    </xf>
    <xf numFmtId="0" fontId="0" fillId="0" borderId="0" xfId="0" applyFill="1" applyBorder="1" applyAlignment="1">
      <alignment horizontal="left"/>
    </xf>
    <xf numFmtId="2" fontId="0" fillId="0" borderId="0" xfId="1" applyNumberFormat="1" applyFont="1" applyFill="1"/>
    <xf numFmtId="2" fontId="0" fillId="0" borderId="0" xfId="0" applyNumberFormat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5" borderId="0" xfId="0" applyFill="1" applyBorder="1" applyAlignment="1">
      <alignment horizontal="left" vertical="center" wrapText="1"/>
    </xf>
    <xf numFmtId="2" fontId="0" fillId="0" borderId="0" xfId="1" applyNumberFormat="1" applyFont="1" applyFill="1" applyBorder="1"/>
    <xf numFmtId="43" fontId="0" fillId="0" borderId="10" xfId="1" applyFont="1" applyBorder="1" applyAlignment="1">
      <alignment horizontal="right" vertical="center" wrapText="1"/>
    </xf>
    <xf numFmtId="43" fontId="0" fillId="0" borderId="0" xfId="1" applyFont="1" applyFill="1" applyAlignment="1">
      <alignment horizontal="left"/>
    </xf>
    <xf numFmtId="43" fontId="18" fillId="40" borderId="12" xfId="1" applyFont="1" applyFill="1" applyBorder="1" applyAlignment="1">
      <alignment horizontal="center" vertical="center" wrapText="1"/>
    </xf>
    <xf numFmtId="43" fontId="0" fillId="0" borderId="10" xfId="1" applyFont="1" applyBorder="1" applyAlignment="1">
      <alignment horizontal="left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1"/>
  <sheetViews>
    <sheetView topLeftCell="A428" workbookViewId="0">
      <selection activeCell="B4" sqref="B4:G445"/>
    </sheetView>
  </sheetViews>
  <sheetFormatPr baseColWidth="10" defaultRowHeight="15" x14ac:dyDescent="0.25"/>
  <cols>
    <col min="3" max="3" width="13.140625" bestFit="1" customWidth="1"/>
    <col min="4" max="4" width="22.7109375" bestFit="1" customWidth="1"/>
    <col min="5" max="5" width="19.28515625" customWidth="1"/>
    <col min="6" max="6" width="13.140625" customWidth="1"/>
    <col min="7" max="7" width="16.85546875" bestFit="1" customWidth="1"/>
    <col min="8" max="8" width="17.5703125" bestFit="1" customWidth="1"/>
  </cols>
  <sheetData>
    <row r="1" spans="1:10" x14ac:dyDescent="0.25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</row>
    <row r="2" spans="1:10" x14ac:dyDescent="0.25">
      <c r="A2" t="s">
        <v>0</v>
      </c>
      <c r="B2" t="s">
        <v>6</v>
      </c>
      <c r="D2" t="s">
        <v>7</v>
      </c>
      <c r="E2" t="s">
        <v>8</v>
      </c>
      <c r="F2" t="s">
        <v>9</v>
      </c>
      <c r="G2">
        <v>180213</v>
      </c>
      <c r="H2">
        <v>1539</v>
      </c>
    </row>
    <row r="3" spans="1:10" x14ac:dyDescent="0.25">
      <c r="A3" t="s">
        <v>10</v>
      </c>
      <c r="B3" t="s">
        <v>11</v>
      </c>
      <c r="C3" t="s">
        <v>12</v>
      </c>
      <c r="D3">
        <v>2017</v>
      </c>
      <c r="E3" t="s">
        <v>13</v>
      </c>
    </row>
    <row r="4" spans="1:10" x14ac:dyDescent="0.25">
      <c r="A4" t="s">
        <v>14</v>
      </c>
      <c r="B4">
        <v>1</v>
      </c>
      <c r="C4" t="s">
        <v>15</v>
      </c>
      <c r="D4">
        <v>38803371038.260002</v>
      </c>
      <c r="E4">
        <v>14449247632.290001</v>
      </c>
      <c r="F4">
        <v>16687853218.9</v>
      </c>
      <c r="G4">
        <v>36564765451.650002</v>
      </c>
      <c r="H4">
        <v>14909693935.030001</v>
      </c>
      <c r="I4">
        <v>21655071516.619999</v>
      </c>
      <c r="J4" t="s">
        <v>16</v>
      </c>
    </row>
    <row r="5" spans="1:10" x14ac:dyDescent="0.25">
      <c r="A5" t="s">
        <v>14</v>
      </c>
      <c r="B5">
        <v>1.1000000000000001</v>
      </c>
      <c r="C5" t="s">
        <v>17</v>
      </c>
      <c r="D5">
        <v>9879282229.0400009</v>
      </c>
      <c r="E5">
        <v>6863757150.6400003</v>
      </c>
      <c r="F5">
        <v>8561536391.8999996</v>
      </c>
      <c r="G5">
        <v>8181502987.7799997</v>
      </c>
      <c r="H5">
        <v>8181502987.7799997</v>
      </c>
      <c r="I5">
        <v>0</v>
      </c>
      <c r="J5" t="s">
        <v>18</v>
      </c>
    </row>
    <row r="6" spans="1:10" x14ac:dyDescent="0.25">
      <c r="A6" t="s">
        <v>14</v>
      </c>
      <c r="B6" t="s">
        <v>19</v>
      </c>
      <c r="C6" t="s">
        <v>11</v>
      </c>
      <c r="D6">
        <v>168857499</v>
      </c>
      <c r="E6">
        <v>26745300</v>
      </c>
      <c r="F6">
        <v>20560000</v>
      </c>
      <c r="G6">
        <v>175042799</v>
      </c>
      <c r="H6">
        <v>175042799</v>
      </c>
      <c r="I6">
        <v>0</v>
      </c>
      <c r="J6" t="s">
        <v>20</v>
      </c>
    </row>
    <row r="7" spans="1:10" x14ac:dyDescent="0.25">
      <c r="A7" t="s">
        <v>14</v>
      </c>
      <c r="B7" t="s">
        <v>21</v>
      </c>
      <c r="C7" t="s">
        <v>22</v>
      </c>
      <c r="D7">
        <v>168857499</v>
      </c>
      <c r="E7">
        <v>26745300</v>
      </c>
      <c r="F7">
        <v>20560000</v>
      </c>
      <c r="G7">
        <v>175042799</v>
      </c>
      <c r="H7">
        <v>175042799</v>
      </c>
      <c r="I7">
        <v>0</v>
      </c>
      <c r="J7" t="s">
        <v>23</v>
      </c>
    </row>
    <row r="8" spans="1:10" x14ac:dyDescent="0.25">
      <c r="A8" t="s">
        <v>14</v>
      </c>
      <c r="B8" t="s">
        <v>24</v>
      </c>
      <c r="C8" t="s">
        <v>11</v>
      </c>
      <c r="D8">
        <v>9710424730.0400009</v>
      </c>
      <c r="E8">
        <v>6837011850.6400003</v>
      </c>
      <c r="F8">
        <v>8540976391.8999996</v>
      </c>
      <c r="G8">
        <v>8006460188.7799997</v>
      </c>
      <c r="H8">
        <v>8006460188.7799997</v>
      </c>
      <c r="I8">
        <v>0</v>
      </c>
      <c r="J8" t="s">
        <v>25</v>
      </c>
    </row>
    <row r="9" spans="1:10" x14ac:dyDescent="0.25">
      <c r="A9" t="s">
        <v>14</v>
      </c>
      <c r="B9" t="s">
        <v>26</v>
      </c>
      <c r="C9" t="s">
        <v>22</v>
      </c>
      <c r="D9">
        <v>1416785584.8499999</v>
      </c>
      <c r="E9">
        <v>607977018.37</v>
      </c>
      <c r="F9">
        <v>1099556659.53</v>
      </c>
      <c r="G9">
        <v>925205943.69000006</v>
      </c>
      <c r="H9">
        <v>925205943.69000006</v>
      </c>
      <c r="I9">
        <v>0</v>
      </c>
      <c r="J9" t="s">
        <v>27</v>
      </c>
    </row>
    <row r="10" spans="1:10" x14ac:dyDescent="0.25">
      <c r="A10" t="s">
        <v>14</v>
      </c>
      <c r="B10" t="s">
        <v>28</v>
      </c>
      <c r="C10" t="s">
        <v>22</v>
      </c>
      <c r="D10">
        <v>8293639145.1899996</v>
      </c>
      <c r="E10">
        <v>6229034832.2700005</v>
      </c>
      <c r="F10">
        <v>7441419732.3699999</v>
      </c>
      <c r="G10">
        <v>7081254245.0900002</v>
      </c>
      <c r="H10">
        <v>7081254245.0900002</v>
      </c>
      <c r="I10">
        <v>0</v>
      </c>
      <c r="J10" t="s">
        <v>29</v>
      </c>
    </row>
    <row r="11" spans="1:10" x14ac:dyDescent="0.25">
      <c r="A11" t="s">
        <v>14</v>
      </c>
      <c r="B11">
        <v>1.2</v>
      </c>
      <c r="C11" t="s">
        <v>17</v>
      </c>
      <c r="D11">
        <v>147400000</v>
      </c>
      <c r="E11">
        <v>147400000</v>
      </c>
      <c r="F11">
        <v>279980000</v>
      </c>
      <c r="G11">
        <v>14820000</v>
      </c>
      <c r="H11">
        <v>14820000</v>
      </c>
      <c r="I11">
        <v>0</v>
      </c>
      <c r="J11" t="s">
        <v>30</v>
      </c>
    </row>
    <row r="12" spans="1:10" x14ac:dyDescent="0.25">
      <c r="A12" t="s">
        <v>14</v>
      </c>
      <c r="B12" t="s">
        <v>31</v>
      </c>
      <c r="C12" t="s">
        <v>11</v>
      </c>
      <c r="D12">
        <v>147400000</v>
      </c>
      <c r="E12">
        <v>147400000</v>
      </c>
      <c r="F12">
        <v>279980000</v>
      </c>
      <c r="G12">
        <v>14820000</v>
      </c>
      <c r="H12">
        <v>14820000</v>
      </c>
      <c r="I12">
        <v>0</v>
      </c>
      <c r="J12" t="s">
        <v>32</v>
      </c>
    </row>
    <row r="13" spans="1:10" x14ac:dyDescent="0.25">
      <c r="A13" t="s">
        <v>14</v>
      </c>
      <c r="B13" t="s">
        <v>33</v>
      </c>
      <c r="C13" t="s">
        <v>22</v>
      </c>
      <c r="D13">
        <v>147400000</v>
      </c>
      <c r="E13">
        <v>147400000</v>
      </c>
      <c r="F13">
        <v>279980000</v>
      </c>
      <c r="G13">
        <v>14820000</v>
      </c>
      <c r="H13">
        <v>14820000</v>
      </c>
      <c r="I13">
        <v>0</v>
      </c>
      <c r="J13" t="s">
        <v>34</v>
      </c>
    </row>
    <row r="14" spans="1:10" x14ac:dyDescent="0.25">
      <c r="A14" t="s">
        <v>14</v>
      </c>
      <c r="B14">
        <v>1.3</v>
      </c>
      <c r="C14" t="s">
        <v>17</v>
      </c>
      <c r="D14">
        <v>1511956105.76</v>
      </c>
      <c r="E14">
        <v>1632521144.4000001</v>
      </c>
      <c r="F14">
        <v>1683955358.4000001</v>
      </c>
      <c r="G14">
        <v>1460521891.76</v>
      </c>
      <c r="H14">
        <v>1460521891.76</v>
      </c>
      <c r="I14">
        <v>0</v>
      </c>
      <c r="J14" t="s">
        <v>35</v>
      </c>
    </row>
    <row r="15" spans="1:10" x14ac:dyDescent="0.25">
      <c r="A15" t="s">
        <v>14</v>
      </c>
      <c r="B15" t="s">
        <v>36</v>
      </c>
      <c r="C15" t="s">
        <v>11</v>
      </c>
      <c r="D15">
        <v>422201246</v>
      </c>
      <c r="E15">
        <v>1632521144.4000001</v>
      </c>
      <c r="F15">
        <v>1674256658.4000001</v>
      </c>
      <c r="G15">
        <v>380465732</v>
      </c>
      <c r="H15">
        <v>380465732</v>
      </c>
      <c r="I15">
        <v>0</v>
      </c>
      <c r="J15" t="s">
        <v>32</v>
      </c>
    </row>
    <row r="16" spans="1:10" x14ac:dyDescent="0.25">
      <c r="A16" t="s">
        <v>14</v>
      </c>
      <c r="B16" t="s">
        <v>37</v>
      </c>
      <c r="C16" t="s">
        <v>22</v>
      </c>
      <c r="D16">
        <v>171893008</v>
      </c>
      <c r="E16">
        <v>0</v>
      </c>
      <c r="F16">
        <v>5255400</v>
      </c>
      <c r="G16">
        <v>166637608</v>
      </c>
      <c r="H16">
        <v>166637608</v>
      </c>
      <c r="I16">
        <v>0</v>
      </c>
      <c r="J16" t="s">
        <v>38</v>
      </c>
    </row>
    <row r="17" spans="1:10" x14ac:dyDescent="0.25">
      <c r="A17" t="s">
        <v>14</v>
      </c>
      <c r="B17" t="s">
        <v>39</v>
      </c>
      <c r="C17" t="s">
        <v>22</v>
      </c>
      <c r="D17">
        <v>788000</v>
      </c>
      <c r="E17">
        <v>147485174</v>
      </c>
      <c r="F17">
        <v>147485174</v>
      </c>
      <c r="G17">
        <v>788000</v>
      </c>
      <c r="H17">
        <v>788000</v>
      </c>
      <c r="I17">
        <v>0</v>
      </c>
      <c r="J17" t="s">
        <v>40</v>
      </c>
    </row>
    <row r="18" spans="1:10" x14ac:dyDescent="0.25">
      <c r="A18" t="s">
        <v>14</v>
      </c>
      <c r="B18" t="s">
        <v>41</v>
      </c>
      <c r="C18" t="s">
        <v>22</v>
      </c>
      <c r="D18">
        <v>0</v>
      </c>
      <c r="E18">
        <v>7130950</v>
      </c>
      <c r="F18">
        <v>7130950</v>
      </c>
      <c r="G18">
        <v>0</v>
      </c>
      <c r="H18">
        <v>0</v>
      </c>
      <c r="I18">
        <v>0</v>
      </c>
      <c r="J18" t="s">
        <v>42</v>
      </c>
    </row>
    <row r="19" spans="1:10" x14ac:dyDescent="0.25">
      <c r="A19" t="s">
        <v>14</v>
      </c>
      <c r="B19" t="s">
        <v>43</v>
      </c>
      <c r="C19" t="s">
        <v>22</v>
      </c>
      <c r="D19">
        <v>1624</v>
      </c>
      <c r="E19">
        <v>4146296.4</v>
      </c>
      <c r="F19">
        <v>4146296.4</v>
      </c>
      <c r="G19">
        <v>1624</v>
      </c>
      <c r="H19">
        <v>1624</v>
      </c>
      <c r="I19">
        <v>0</v>
      </c>
      <c r="J19" t="s">
        <v>44</v>
      </c>
    </row>
    <row r="20" spans="1:10" x14ac:dyDescent="0.25">
      <c r="A20" t="s">
        <v>14</v>
      </c>
      <c r="B20" t="s">
        <v>45</v>
      </c>
      <c r="C20" t="s">
        <v>22</v>
      </c>
      <c r="D20">
        <v>0</v>
      </c>
      <c r="E20">
        <v>12331000</v>
      </c>
      <c r="F20">
        <v>12331000</v>
      </c>
      <c r="G20">
        <v>0</v>
      </c>
      <c r="H20">
        <v>0</v>
      </c>
      <c r="I20">
        <v>0</v>
      </c>
      <c r="J20" t="s">
        <v>46</v>
      </c>
    </row>
    <row r="21" spans="1:10" x14ac:dyDescent="0.25">
      <c r="A21" t="s">
        <v>14</v>
      </c>
      <c r="B21" t="s">
        <v>47</v>
      </c>
      <c r="C21" t="s">
        <v>22</v>
      </c>
      <c r="D21">
        <v>0</v>
      </c>
      <c r="E21">
        <v>25946795</v>
      </c>
      <c r="F21">
        <v>25946795</v>
      </c>
      <c r="G21">
        <v>0</v>
      </c>
      <c r="H21">
        <v>0</v>
      </c>
      <c r="I21">
        <v>0</v>
      </c>
      <c r="J21" t="s">
        <v>48</v>
      </c>
    </row>
    <row r="22" spans="1:10" x14ac:dyDescent="0.25">
      <c r="A22" t="s">
        <v>14</v>
      </c>
      <c r="B22" t="s">
        <v>49</v>
      </c>
      <c r="C22" t="s">
        <v>22</v>
      </c>
      <c r="D22">
        <v>36480114</v>
      </c>
      <c r="E22">
        <v>1435480929</v>
      </c>
      <c r="F22">
        <v>1471961043</v>
      </c>
      <c r="G22">
        <v>0</v>
      </c>
      <c r="H22">
        <v>0</v>
      </c>
      <c r="I22">
        <v>0</v>
      </c>
      <c r="J22" t="s">
        <v>32</v>
      </c>
    </row>
    <row r="23" spans="1:10" x14ac:dyDescent="0.25">
      <c r="A23" t="s">
        <v>14</v>
      </c>
      <c r="B23" t="s">
        <v>50</v>
      </c>
      <c r="C23" t="s">
        <v>22</v>
      </c>
      <c r="D23">
        <v>38500</v>
      </c>
      <c r="E23">
        <v>0</v>
      </c>
      <c r="F23">
        <v>0</v>
      </c>
      <c r="G23">
        <v>38500</v>
      </c>
      <c r="H23">
        <v>38500</v>
      </c>
      <c r="I23">
        <v>0</v>
      </c>
      <c r="J23" t="s">
        <v>32</v>
      </c>
    </row>
    <row r="24" spans="1:10" x14ac:dyDescent="0.25">
      <c r="A24" t="s">
        <v>14</v>
      </c>
      <c r="B24" t="s">
        <v>51</v>
      </c>
      <c r="C24" t="s">
        <v>22</v>
      </c>
      <c r="D24">
        <v>213000000</v>
      </c>
      <c r="E24">
        <v>0</v>
      </c>
      <c r="F24">
        <v>0</v>
      </c>
      <c r="G24">
        <v>213000000</v>
      </c>
      <c r="H24">
        <v>213000000</v>
      </c>
      <c r="I24">
        <v>0</v>
      </c>
      <c r="J24" t="s">
        <v>52</v>
      </c>
    </row>
    <row r="25" spans="1:10" x14ac:dyDescent="0.25">
      <c r="A25" t="s">
        <v>14</v>
      </c>
      <c r="B25" t="s">
        <v>53</v>
      </c>
      <c r="C25" t="s">
        <v>11</v>
      </c>
      <c r="D25">
        <v>1089754859.76</v>
      </c>
      <c r="E25">
        <v>0</v>
      </c>
      <c r="F25">
        <v>9698700</v>
      </c>
      <c r="G25">
        <v>1080056159.76</v>
      </c>
      <c r="H25">
        <v>1080056159.76</v>
      </c>
      <c r="I25">
        <v>0</v>
      </c>
      <c r="J25" t="s">
        <v>32</v>
      </c>
    </row>
    <row r="26" spans="1:10" x14ac:dyDescent="0.25">
      <c r="A26" t="s">
        <v>14</v>
      </c>
      <c r="B26" t="s">
        <v>54</v>
      </c>
      <c r="C26" t="s">
        <v>22</v>
      </c>
      <c r="D26">
        <v>214108</v>
      </c>
      <c r="E26">
        <v>0</v>
      </c>
      <c r="F26">
        <v>0</v>
      </c>
      <c r="G26">
        <v>214108</v>
      </c>
      <c r="H26">
        <v>214108</v>
      </c>
      <c r="I26">
        <v>0</v>
      </c>
      <c r="J26" t="s">
        <v>55</v>
      </c>
    </row>
    <row r="27" spans="1:10" x14ac:dyDescent="0.25">
      <c r="A27" t="s">
        <v>14</v>
      </c>
      <c r="B27" t="s">
        <v>56</v>
      </c>
      <c r="C27" t="s">
        <v>22</v>
      </c>
      <c r="D27">
        <v>1075908984</v>
      </c>
      <c r="E27">
        <v>0</v>
      </c>
      <c r="F27">
        <v>9698700</v>
      </c>
      <c r="G27">
        <v>1066210284</v>
      </c>
      <c r="H27">
        <v>1066210284</v>
      </c>
      <c r="I27">
        <v>0</v>
      </c>
      <c r="J27" t="s">
        <v>38</v>
      </c>
    </row>
    <row r="28" spans="1:10" x14ac:dyDescent="0.25">
      <c r="A28" t="s">
        <v>14</v>
      </c>
      <c r="B28" t="s">
        <v>57</v>
      </c>
      <c r="C28" t="s">
        <v>22</v>
      </c>
      <c r="D28">
        <v>12914060.76</v>
      </c>
      <c r="E28">
        <v>0</v>
      </c>
      <c r="F28">
        <v>0</v>
      </c>
      <c r="G28">
        <v>12914060.76</v>
      </c>
      <c r="H28">
        <v>12914060.76</v>
      </c>
      <c r="I28">
        <v>0</v>
      </c>
      <c r="J28" t="s">
        <v>40</v>
      </c>
    </row>
    <row r="29" spans="1:10" x14ac:dyDescent="0.25">
      <c r="A29" t="s">
        <v>14</v>
      </c>
      <c r="B29" t="s">
        <v>58</v>
      </c>
      <c r="C29" t="s">
        <v>22</v>
      </c>
      <c r="D29">
        <v>717707</v>
      </c>
      <c r="E29">
        <v>0</v>
      </c>
      <c r="F29">
        <v>0</v>
      </c>
      <c r="G29">
        <v>717707</v>
      </c>
      <c r="H29">
        <v>717707</v>
      </c>
      <c r="I29">
        <v>0</v>
      </c>
      <c r="J29" t="s">
        <v>42</v>
      </c>
    </row>
    <row r="30" spans="1:10" x14ac:dyDescent="0.25">
      <c r="A30" t="s">
        <v>14</v>
      </c>
      <c r="B30">
        <v>1.4</v>
      </c>
      <c r="C30" t="s">
        <v>17</v>
      </c>
      <c r="D30">
        <v>5721640421.3299999</v>
      </c>
      <c r="E30">
        <v>4638076944.8500004</v>
      </c>
      <c r="F30">
        <v>5106868310.6899996</v>
      </c>
      <c r="G30">
        <v>5252849055.4899998</v>
      </c>
      <c r="H30">
        <v>5252849055.4899998</v>
      </c>
      <c r="I30">
        <v>0</v>
      </c>
      <c r="J30" t="s">
        <v>59</v>
      </c>
    </row>
    <row r="31" spans="1:10" x14ac:dyDescent="0.25">
      <c r="A31" t="s">
        <v>14</v>
      </c>
      <c r="B31" t="s">
        <v>60</v>
      </c>
      <c r="C31" t="s">
        <v>11</v>
      </c>
      <c r="D31">
        <v>133076389</v>
      </c>
      <c r="E31">
        <v>1369255114.4400001</v>
      </c>
      <c r="F31">
        <v>1305705095.8399999</v>
      </c>
      <c r="G31">
        <v>196626407.59999999</v>
      </c>
      <c r="H31">
        <v>196626407.59999999</v>
      </c>
      <c r="I31">
        <v>0</v>
      </c>
      <c r="J31" t="s">
        <v>32</v>
      </c>
    </row>
    <row r="32" spans="1:10" x14ac:dyDescent="0.25">
      <c r="A32" t="s">
        <v>14</v>
      </c>
      <c r="B32" t="s">
        <v>61</v>
      </c>
      <c r="C32" t="s">
        <v>22</v>
      </c>
      <c r="D32">
        <v>0</v>
      </c>
      <c r="E32">
        <v>11168900</v>
      </c>
      <c r="F32">
        <v>11168900</v>
      </c>
      <c r="G32">
        <v>0</v>
      </c>
      <c r="H32">
        <v>0</v>
      </c>
      <c r="I32">
        <v>0</v>
      </c>
      <c r="J32" t="s">
        <v>62</v>
      </c>
    </row>
    <row r="33" spans="1:10" x14ac:dyDescent="0.25">
      <c r="A33" t="s">
        <v>14</v>
      </c>
      <c r="B33" t="s">
        <v>63</v>
      </c>
      <c r="C33" t="s">
        <v>22</v>
      </c>
      <c r="D33">
        <v>0</v>
      </c>
      <c r="E33">
        <v>491810</v>
      </c>
      <c r="F33">
        <v>491810</v>
      </c>
      <c r="G33">
        <v>0</v>
      </c>
      <c r="H33">
        <v>0</v>
      </c>
      <c r="I33">
        <v>0</v>
      </c>
      <c r="J33" t="s">
        <v>64</v>
      </c>
    </row>
    <row r="34" spans="1:10" x14ac:dyDescent="0.25">
      <c r="A34" t="s">
        <v>14</v>
      </c>
      <c r="B34" t="s">
        <v>65</v>
      </c>
      <c r="C34" t="s">
        <v>22</v>
      </c>
      <c r="D34">
        <v>0</v>
      </c>
      <c r="E34">
        <v>820852048</v>
      </c>
      <c r="F34">
        <v>820852048</v>
      </c>
      <c r="G34">
        <v>0</v>
      </c>
      <c r="H34">
        <v>0</v>
      </c>
      <c r="I34">
        <v>0</v>
      </c>
      <c r="J34" t="s">
        <v>66</v>
      </c>
    </row>
    <row r="35" spans="1:10" x14ac:dyDescent="0.25">
      <c r="A35" t="s">
        <v>14</v>
      </c>
      <c r="B35" t="s">
        <v>67</v>
      </c>
      <c r="C35" t="s">
        <v>22</v>
      </c>
      <c r="D35">
        <v>6600000</v>
      </c>
      <c r="E35">
        <v>487281368.63999999</v>
      </c>
      <c r="F35">
        <v>427526698.63999999</v>
      </c>
      <c r="G35">
        <v>66354670</v>
      </c>
      <c r="H35">
        <v>66354670</v>
      </c>
      <c r="I35">
        <v>0</v>
      </c>
      <c r="J35" t="s">
        <v>68</v>
      </c>
    </row>
    <row r="36" spans="1:10" x14ac:dyDescent="0.25">
      <c r="A36" t="s">
        <v>14</v>
      </c>
      <c r="B36" t="s">
        <v>69</v>
      </c>
      <c r="C36" t="s">
        <v>22</v>
      </c>
      <c r="D36">
        <v>0</v>
      </c>
      <c r="E36">
        <v>22522033.800000001</v>
      </c>
      <c r="F36">
        <v>18726685.199999999</v>
      </c>
      <c r="G36">
        <v>3795348.6</v>
      </c>
      <c r="H36">
        <v>3795348.6</v>
      </c>
      <c r="I36">
        <v>0</v>
      </c>
      <c r="J36" t="s">
        <v>70</v>
      </c>
    </row>
    <row r="37" spans="1:10" x14ac:dyDescent="0.25">
      <c r="A37" t="s">
        <v>14</v>
      </c>
      <c r="B37" t="s">
        <v>71</v>
      </c>
      <c r="C37" t="s">
        <v>22</v>
      </c>
      <c r="D37">
        <v>-1</v>
      </c>
      <c r="E37">
        <v>26938954</v>
      </c>
      <c r="F37">
        <v>26938954</v>
      </c>
      <c r="G37">
        <v>-1</v>
      </c>
      <c r="H37">
        <v>-1</v>
      </c>
      <c r="I37">
        <v>0</v>
      </c>
      <c r="J37" t="s">
        <v>32</v>
      </c>
    </row>
    <row r="38" spans="1:10" x14ac:dyDescent="0.25">
      <c r="A38" t="s">
        <v>14</v>
      </c>
      <c r="B38" t="s">
        <v>72</v>
      </c>
      <c r="C38" t="s">
        <v>22</v>
      </c>
      <c r="D38">
        <v>126476390</v>
      </c>
      <c r="E38">
        <v>0</v>
      </c>
      <c r="F38">
        <v>0</v>
      </c>
      <c r="G38">
        <v>126476390</v>
      </c>
      <c r="H38">
        <v>126476390</v>
      </c>
      <c r="I38">
        <v>0</v>
      </c>
      <c r="J38" t="s">
        <v>73</v>
      </c>
    </row>
    <row r="39" spans="1:10" x14ac:dyDescent="0.25">
      <c r="A39" t="s">
        <v>14</v>
      </c>
      <c r="B39" t="s">
        <v>74</v>
      </c>
      <c r="C39" t="s">
        <v>11</v>
      </c>
      <c r="D39">
        <v>766153950.16999996</v>
      </c>
      <c r="E39">
        <v>2926435664.6300001</v>
      </c>
      <c r="F39">
        <v>3072929626.52</v>
      </c>
      <c r="G39">
        <v>619659988.27999997</v>
      </c>
      <c r="H39">
        <v>619659988.27999997</v>
      </c>
      <c r="I39">
        <v>0</v>
      </c>
      <c r="J39" t="s">
        <v>32</v>
      </c>
    </row>
    <row r="40" spans="1:10" x14ac:dyDescent="0.25">
      <c r="A40" t="s">
        <v>14</v>
      </c>
      <c r="B40" t="s">
        <v>75</v>
      </c>
      <c r="C40" t="s">
        <v>22</v>
      </c>
      <c r="D40">
        <v>50</v>
      </c>
      <c r="E40">
        <v>0</v>
      </c>
      <c r="F40">
        <v>0</v>
      </c>
      <c r="G40">
        <v>50</v>
      </c>
      <c r="H40">
        <v>50</v>
      </c>
      <c r="I40">
        <v>0</v>
      </c>
      <c r="J40" t="s">
        <v>32</v>
      </c>
    </row>
    <row r="41" spans="1:10" x14ac:dyDescent="0.25">
      <c r="A41" t="s">
        <v>14</v>
      </c>
      <c r="B41" t="s">
        <v>76</v>
      </c>
      <c r="C41" t="s">
        <v>22</v>
      </c>
      <c r="D41">
        <v>200</v>
      </c>
      <c r="E41">
        <v>801788324.30999994</v>
      </c>
      <c r="F41">
        <v>801788324.30999994</v>
      </c>
      <c r="G41">
        <v>200</v>
      </c>
      <c r="H41">
        <v>200</v>
      </c>
      <c r="I41">
        <v>0</v>
      </c>
      <c r="J41" t="s">
        <v>77</v>
      </c>
    </row>
    <row r="42" spans="1:10" x14ac:dyDescent="0.25">
      <c r="A42" t="s">
        <v>14</v>
      </c>
      <c r="B42" t="s">
        <v>78</v>
      </c>
      <c r="C42" t="s">
        <v>22</v>
      </c>
      <c r="D42">
        <v>-448.27</v>
      </c>
      <c r="E42">
        <v>207863116.40000001</v>
      </c>
      <c r="F42">
        <v>207863116.40000001</v>
      </c>
      <c r="G42">
        <v>-448.27</v>
      </c>
      <c r="H42">
        <v>-448.27</v>
      </c>
      <c r="I42">
        <v>0</v>
      </c>
      <c r="J42" t="s">
        <v>32</v>
      </c>
    </row>
    <row r="43" spans="1:10" x14ac:dyDescent="0.25">
      <c r="A43" t="s">
        <v>14</v>
      </c>
      <c r="B43" t="s">
        <v>79</v>
      </c>
      <c r="C43" t="s">
        <v>22</v>
      </c>
      <c r="D43">
        <v>7446102</v>
      </c>
      <c r="E43">
        <v>54785750</v>
      </c>
      <c r="F43">
        <v>54784113</v>
      </c>
      <c r="G43">
        <v>7447739</v>
      </c>
      <c r="H43">
        <v>7447739</v>
      </c>
      <c r="I43">
        <v>0</v>
      </c>
      <c r="J43" t="s">
        <v>80</v>
      </c>
    </row>
    <row r="44" spans="1:10" x14ac:dyDescent="0.25">
      <c r="A44" t="s">
        <v>14</v>
      </c>
      <c r="B44" t="s">
        <v>81</v>
      </c>
      <c r="C44" t="s">
        <v>22</v>
      </c>
      <c r="D44">
        <v>251563738.55000001</v>
      </c>
      <c r="E44">
        <v>695588793</v>
      </c>
      <c r="F44">
        <v>754692186</v>
      </c>
      <c r="G44">
        <v>192460345.55000001</v>
      </c>
      <c r="H44">
        <v>192460345.55000001</v>
      </c>
      <c r="I44">
        <v>0</v>
      </c>
      <c r="J44" t="s">
        <v>32</v>
      </c>
    </row>
    <row r="45" spans="1:10" x14ac:dyDescent="0.25">
      <c r="A45" t="s">
        <v>14</v>
      </c>
      <c r="B45" t="s">
        <v>82</v>
      </c>
      <c r="C45" t="s">
        <v>22</v>
      </c>
      <c r="D45">
        <v>678</v>
      </c>
      <c r="E45">
        <v>111358633</v>
      </c>
      <c r="F45">
        <v>111359311</v>
      </c>
      <c r="G45">
        <v>0</v>
      </c>
      <c r="H45">
        <v>0</v>
      </c>
      <c r="I45">
        <v>0</v>
      </c>
      <c r="J45" t="s">
        <v>32</v>
      </c>
    </row>
    <row r="46" spans="1:10" x14ac:dyDescent="0.25">
      <c r="A46" t="s">
        <v>14</v>
      </c>
      <c r="B46" t="s">
        <v>83</v>
      </c>
      <c r="C46" t="s">
        <v>22</v>
      </c>
      <c r="D46">
        <v>244833976</v>
      </c>
      <c r="E46">
        <v>679188482</v>
      </c>
      <c r="F46">
        <v>734501926</v>
      </c>
      <c r="G46">
        <v>189520532</v>
      </c>
      <c r="H46">
        <v>189520532</v>
      </c>
      <c r="I46">
        <v>0</v>
      </c>
      <c r="J46" t="s">
        <v>32</v>
      </c>
    </row>
    <row r="47" spans="1:10" x14ac:dyDescent="0.25">
      <c r="A47" t="s">
        <v>14</v>
      </c>
      <c r="B47" t="s">
        <v>84</v>
      </c>
      <c r="C47" t="s">
        <v>22</v>
      </c>
      <c r="D47">
        <v>126329652</v>
      </c>
      <c r="E47">
        <v>0</v>
      </c>
      <c r="F47">
        <v>0</v>
      </c>
      <c r="G47">
        <v>126329652</v>
      </c>
      <c r="H47">
        <v>126329652</v>
      </c>
      <c r="I47">
        <v>0</v>
      </c>
      <c r="J47" t="s">
        <v>32</v>
      </c>
    </row>
    <row r="48" spans="1:10" x14ac:dyDescent="0.25">
      <c r="A48" t="s">
        <v>14</v>
      </c>
      <c r="B48" t="s">
        <v>85</v>
      </c>
      <c r="C48" t="s">
        <v>22</v>
      </c>
      <c r="D48">
        <v>10459676</v>
      </c>
      <c r="E48">
        <v>29034017</v>
      </c>
      <c r="F48">
        <v>31379032</v>
      </c>
      <c r="G48">
        <v>8114661</v>
      </c>
      <c r="H48">
        <v>8114661</v>
      </c>
      <c r="I48">
        <v>0</v>
      </c>
      <c r="J48" t="s">
        <v>32</v>
      </c>
    </row>
    <row r="49" spans="1:10" x14ac:dyDescent="0.25">
      <c r="A49" t="s">
        <v>14</v>
      </c>
      <c r="B49" t="s">
        <v>86</v>
      </c>
      <c r="C49" t="s">
        <v>22</v>
      </c>
      <c r="D49">
        <v>53856250.810000002</v>
      </c>
      <c r="E49">
        <v>148929176</v>
      </c>
      <c r="F49">
        <v>161568753.81</v>
      </c>
      <c r="G49">
        <v>41216673</v>
      </c>
      <c r="H49">
        <v>41216673</v>
      </c>
      <c r="I49">
        <v>0</v>
      </c>
      <c r="J49" t="s">
        <v>32</v>
      </c>
    </row>
    <row r="50" spans="1:10" x14ac:dyDescent="0.25">
      <c r="A50" t="s">
        <v>14</v>
      </c>
      <c r="B50" t="s">
        <v>87</v>
      </c>
      <c r="C50" t="s">
        <v>22</v>
      </c>
      <c r="D50">
        <v>71664075.079999998</v>
      </c>
      <c r="E50">
        <v>197899372.91999999</v>
      </c>
      <c r="F50">
        <v>214992864</v>
      </c>
      <c r="G50">
        <v>54570584</v>
      </c>
      <c r="H50">
        <v>54570584</v>
      </c>
      <c r="I50">
        <v>0</v>
      </c>
      <c r="J50" t="s">
        <v>32</v>
      </c>
    </row>
    <row r="51" spans="1:10" x14ac:dyDescent="0.25">
      <c r="A51" t="s">
        <v>14</v>
      </c>
      <c r="B51" t="s">
        <v>88</v>
      </c>
      <c r="C51" t="s">
        <v>11</v>
      </c>
      <c r="D51">
        <v>3751831056.1100001</v>
      </c>
      <c r="E51">
        <v>34059811</v>
      </c>
      <c r="F51">
        <v>509258350</v>
      </c>
      <c r="G51">
        <v>3276632517.1100001</v>
      </c>
      <c r="H51">
        <v>3276632517.1100001</v>
      </c>
      <c r="I51">
        <v>0</v>
      </c>
      <c r="J51" t="s">
        <v>89</v>
      </c>
    </row>
    <row r="52" spans="1:10" x14ac:dyDescent="0.25">
      <c r="A52" t="s">
        <v>14</v>
      </c>
      <c r="B52" t="s">
        <v>90</v>
      </c>
      <c r="C52" t="s">
        <v>22</v>
      </c>
      <c r="D52">
        <v>2561124861.48</v>
      </c>
      <c r="E52">
        <v>34059811</v>
      </c>
      <c r="F52">
        <v>509258350</v>
      </c>
      <c r="G52">
        <v>2085926322.48</v>
      </c>
      <c r="H52">
        <v>2085926322.48</v>
      </c>
      <c r="I52">
        <v>0</v>
      </c>
      <c r="J52" t="s">
        <v>91</v>
      </c>
    </row>
    <row r="53" spans="1:10" x14ac:dyDescent="0.25">
      <c r="A53" t="s">
        <v>14</v>
      </c>
      <c r="B53" t="s">
        <v>92</v>
      </c>
      <c r="C53" t="s">
        <v>22</v>
      </c>
      <c r="D53">
        <v>710267</v>
      </c>
      <c r="E53">
        <v>0</v>
      </c>
      <c r="F53">
        <v>0</v>
      </c>
      <c r="G53">
        <v>710267</v>
      </c>
      <c r="H53">
        <v>710267</v>
      </c>
      <c r="I53">
        <v>0</v>
      </c>
      <c r="J53" t="s">
        <v>93</v>
      </c>
    </row>
    <row r="54" spans="1:10" x14ac:dyDescent="0.25">
      <c r="A54" t="s">
        <v>14</v>
      </c>
      <c r="B54" t="s">
        <v>94</v>
      </c>
      <c r="C54" t="s">
        <v>22</v>
      </c>
      <c r="D54">
        <v>662672088.45000005</v>
      </c>
      <c r="E54">
        <v>0</v>
      </c>
      <c r="F54">
        <v>0</v>
      </c>
      <c r="G54">
        <v>662672088.45000005</v>
      </c>
      <c r="H54">
        <v>662672088.45000005</v>
      </c>
      <c r="I54">
        <v>0</v>
      </c>
      <c r="J54" t="s">
        <v>95</v>
      </c>
    </row>
    <row r="55" spans="1:10" x14ac:dyDescent="0.25">
      <c r="A55" t="s">
        <v>14</v>
      </c>
      <c r="B55" t="s">
        <v>96</v>
      </c>
      <c r="C55" t="s">
        <v>22</v>
      </c>
      <c r="D55">
        <v>527323839</v>
      </c>
      <c r="E55">
        <v>0</v>
      </c>
      <c r="F55">
        <v>0</v>
      </c>
      <c r="G55">
        <v>527323839</v>
      </c>
      <c r="H55">
        <v>527323839</v>
      </c>
      <c r="I55">
        <v>0</v>
      </c>
      <c r="J55" t="s">
        <v>97</v>
      </c>
    </row>
    <row r="56" spans="1:10" x14ac:dyDescent="0.25">
      <c r="A56" t="s">
        <v>14</v>
      </c>
      <c r="B56" t="s">
        <v>98</v>
      </c>
      <c r="C56" t="s">
        <v>22</v>
      </c>
      <c r="D56">
        <v>0.18</v>
      </c>
      <c r="E56">
        <v>0</v>
      </c>
      <c r="F56">
        <v>0</v>
      </c>
      <c r="G56">
        <v>0.18</v>
      </c>
      <c r="H56">
        <v>0.18</v>
      </c>
      <c r="I56">
        <v>0</v>
      </c>
      <c r="J56" t="s">
        <v>99</v>
      </c>
    </row>
    <row r="57" spans="1:10" x14ac:dyDescent="0.25">
      <c r="A57" t="s">
        <v>14</v>
      </c>
      <c r="B57" t="s">
        <v>100</v>
      </c>
      <c r="C57" t="s">
        <v>11</v>
      </c>
      <c r="D57">
        <v>5910921.7599999998</v>
      </c>
      <c r="E57">
        <v>237280637.84999999</v>
      </c>
      <c r="F57">
        <v>134706588.84999999</v>
      </c>
      <c r="G57">
        <v>108484970.76000001</v>
      </c>
      <c r="H57">
        <v>108484970.76000001</v>
      </c>
      <c r="I57">
        <v>0</v>
      </c>
      <c r="J57" t="s">
        <v>32</v>
      </c>
    </row>
    <row r="58" spans="1:10" x14ac:dyDescent="0.25">
      <c r="A58" t="s">
        <v>14</v>
      </c>
      <c r="B58" t="s">
        <v>101</v>
      </c>
      <c r="C58" t="s">
        <v>22</v>
      </c>
      <c r="D58">
        <v>5910921.7599999998</v>
      </c>
      <c r="E58">
        <v>237280637.84999999</v>
      </c>
      <c r="F58">
        <v>134706588.84999999</v>
      </c>
      <c r="G58">
        <v>108484970.76000001</v>
      </c>
      <c r="H58">
        <v>108484970.76000001</v>
      </c>
      <c r="I58">
        <v>0</v>
      </c>
      <c r="J58" t="s">
        <v>102</v>
      </c>
    </row>
    <row r="59" spans="1:10" x14ac:dyDescent="0.25">
      <c r="A59" t="s">
        <v>14</v>
      </c>
      <c r="B59" t="s">
        <v>103</v>
      </c>
      <c r="C59" t="s">
        <v>11</v>
      </c>
      <c r="D59">
        <v>23822126.539999999</v>
      </c>
      <c r="E59">
        <v>0</v>
      </c>
      <c r="F59">
        <v>0</v>
      </c>
      <c r="G59">
        <v>23822126.539999999</v>
      </c>
      <c r="H59">
        <v>23822126.539999999</v>
      </c>
      <c r="I59">
        <v>0</v>
      </c>
      <c r="J59" t="s">
        <v>32</v>
      </c>
    </row>
    <row r="60" spans="1:10" x14ac:dyDescent="0.25">
      <c r="A60" t="s">
        <v>14</v>
      </c>
      <c r="B60" t="s">
        <v>104</v>
      </c>
      <c r="C60" t="s">
        <v>22</v>
      </c>
      <c r="D60">
        <v>23822126.539999999</v>
      </c>
      <c r="E60">
        <v>0</v>
      </c>
      <c r="F60">
        <v>0</v>
      </c>
      <c r="G60">
        <v>23822126.539999999</v>
      </c>
      <c r="H60">
        <v>23822126.539999999</v>
      </c>
      <c r="I60">
        <v>0</v>
      </c>
      <c r="J60" t="s">
        <v>105</v>
      </c>
    </row>
    <row r="61" spans="1:10" x14ac:dyDescent="0.25">
      <c r="A61" t="s">
        <v>14</v>
      </c>
      <c r="B61" t="s">
        <v>106</v>
      </c>
      <c r="C61" t="s">
        <v>11</v>
      </c>
      <c r="D61">
        <v>1040846077.75</v>
      </c>
      <c r="E61">
        <v>71045716.930000007</v>
      </c>
      <c r="F61">
        <v>84268649.480000004</v>
      </c>
      <c r="G61">
        <v>1027623145.2</v>
      </c>
      <c r="H61">
        <v>1027623145.2</v>
      </c>
      <c r="I61">
        <v>0</v>
      </c>
      <c r="J61" t="s">
        <v>32</v>
      </c>
    </row>
    <row r="62" spans="1:10" x14ac:dyDescent="0.25">
      <c r="A62" t="s">
        <v>14</v>
      </c>
      <c r="B62" t="s">
        <v>107</v>
      </c>
      <c r="C62" t="s">
        <v>22</v>
      </c>
      <c r="D62">
        <v>985340174.20000005</v>
      </c>
      <c r="E62">
        <v>0</v>
      </c>
      <c r="F62">
        <v>0</v>
      </c>
      <c r="G62">
        <v>985340174.20000005</v>
      </c>
      <c r="H62">
        <v>985340174.20000005</v>
      </c>
      <c r="I62">
        <v>0</v>
      </c>
      <c r="J62" t="s">
        <v>108</v>
      </c>
    </row>
    <row r="63" spans="1:10" x14ac:dyDescent="0.25">
      <c r="A63" t="s">
        <v>14</v>
      </c>
      <c r="B63" t="s">
        <v>109</v>
      </c>
      <c r="C63" t="s">
        <v>22</v>
      </c>
      <c r="D63">
        <v>1753320</v>
      </c>
      <c r="E63">
        <v>158240</v>
      </c>
      <c r="F63">
        <v>909640</v>
      </c>
      <c r="G63">
        <v>1001920</v>
      </c>
      <c r="H63">
        <v>1001920</v>
      </c>
      <c r="I63">
        <v>0</v>
      </c>
      <c r="J63" t="s">
        <v>110</v>
      </c>
    </row>
    <row r="64" spans="1:10" x14ac:dyDescent="0.25">
      <c r="A64" t="s">
        <v>14</v>
      </c>
      <c r="B64" t="s">
        <v>111</v>
      </c>
      <c r="C64" t="s">
        <v>22</v>
      </c>
      <c r="D64">
        <v>0</v>
      </c>
      <c r="E64">
        <v>62890751.93</v>
      </c>
      <c r="F64">
        <v>62890751.93</v>
      </c>
      <c r="G64">
        <v>0</v>
      </c>
      <c r="H64">
        <v>0</v>
      </c>
      <c r="I64">
        <v>0</v>
      </c>
      <c r="J64" t="s">
        <v>112</v>
      </c>
    </row>
    <row r="65" spans="1:10" x14ac:dyDescent="0.25">
      <c r="A65" t="s">
        <v>14</v>
      </c>
      <c r="B65" t="s">
        <v>113</v>
      </c>
      <c r="C65" t="s">
        <v>22</v>
      </c>
      <c r="D65">
        <v>53752583.549999997</v>
      </c>
      <c r="E65">
        <v>7996725</v>
      </c>
      <c r="F65">
        <v>20468257.550000001</v>
      </c>
      <c r="G65">
        <v>41281051</v>
      </c>
      <c r="H65">
        <v>41281051</v>
      </c>
      <c r="I65">
        <v>0</v>
      </c>
      <c r="J65" t="s">
        <v>114</v>
      </c>
    </row>
    <row r="66" spans="1:10" x14ac:dyDescent="0.25">
      <c r="A66" t="s">
        <v>14</v>
      </c>
      <c r="B66" t="s">
        <v>115</v>
      </c>
      <c r="C66" t="s">
        <v>11</v>
      </c>
      <c r="D66">
        <v>-100</v>
      </c>
      <c r="E66">
        <v>0</v>
      </c>
      <c r="F66">
        <v>0</v>
      </c>
      <c r="G66">
        <v>-100</v>
      </c>
      <c r="H66">
        <v>-100</v>
      </c>
      <c r="I66">
        <v>0</v>
      </c>
      <c r="J66" t="s">
        <v>32</v>
      </c>
    </row>
    <row r="67" spans="1:10" x14ac:dyDescent="0.25">
      <c r="A67" t="s">
        <v>14</v>
      </c>
      <c r="B67" t="s">
        <v>116</v>
      </c>
      <c r="C67" t="s">
        <v>22</v>
      </c>
      <c r="D67">
        <v>-100</v>
      </c>
      <c r="E67">
        <v>0</v>
      </c>
      <c r="F67">
        <v>0</v>
      </c>
      <c r="G67">
        <v>-100</v>
      </c>
      <c r="H67">
        <v>-100</v>
      </c>
      <c r="I67">
        <v>0</v>
      </c>
      <c r="J67" t="s">
        <v>117</v>
      </c>
    </row>
    <row r="68" spans="1:10" x14ac:dyDescent="0.25">
      <c r="A68" t="s">
        <v>14</v>
      </c>
      <c r="B68">
        <v>1.6</v>
      </c>
      <c r="C68" t="s">
        <v>17</v>
      </c>
      <c r="D68">
        <v>14234689286.360001</v>
      </c>
      <c r="E68">
        <v>126603965</v>
      </c>
      <c r="F68">
        <v>171196417.49000001</v>
      </c>
      <c r="G68">
        <v>14190096833.870001</v>
      </c>
      <c r="H68">
        <v>0</v>
      </c>
      <c r="I68">
        <v>14190096833.870001</v>
      </c>
      <c r="J68" t="s">
        <v>118</v>
      </c>
    </row>
    <row r="69" spans="1:10" x14ac:dyDescent="0.25">
      <c r="A69" t="s">
        <v>14</v>
      </c>
      <c r="B69" t="s">
        <v>119</v>
      </c>
      <c r="C69" t="s">
        <v>11</v>
      </c>
      <c r="D69">
        <v>2444400098.5599999</v>
      </c>
      <c r="E69">
        <v>0</v>
      </c>
      <c r="F69">
        <v>0</v>
      </c>
      <c r="G69">
        <v>2444400098.5599999</v>
      </c>
      <c r="H69">
        <v>0</v>
      </c>
      <c r="I69">
        <v>2444400098.5599999</v>
      </c>
      <c r="J69" t="s">
        <v>120</v>
      </c>
    </row>
    <row r="70" spans="1:10" x14ac:dyDescent="0.25">
      <c r="A70" t="s">
        <v>14</v>
      </c>
      <c r="B70" t="s">
        <v>121</v>
      </c>
      <c r="C70" t="s">
        <v>22</v>
      </c>
      <c r="D70">
        <v>155636750</v>
      </c>
      <c r="E70">
        <v>0</v>
      </c>
      <c r="F70">
        <v>0</v>
      </c>
      <c r="G70">
        <v>155636750</v>
      </c>
      <c r="H70">
        <v>0</v>
      </c>
      <c r="I70">
        <v>155636750</v>
      </c>
      <c r="J70" t="s">
        <v>122</v>
      </c>
    </row>
    <row r="71" spans="1:10" x14ac:dyDescent="0.25">
      <c r="A71" t="s">
        <v>14</v>
      </c>
      <c r="B71" t="s">
        <v>123</v>
      </c>
      <c r="C71" t="s">
        <v>22</v>
      </c>
      <c r="D71">
        <v>2288763348.5599999</v>
      </c>
      <c r="E71">
        <v>0</v>
      </c>
      <c r="F71">
        <v>0</v>
      </c>
      <c r="G71">
        <v>2288763348.5599999</v>
      </c>
      <c r="H71">
        <v>0</v>
      </c>
      <c r="I71">
        <v>2288763348.5599999</v>
      </c>
      <c r="J71" t="s">
        <v>124</v>
      </c>
    </row>
    <row r="72" spans="1:10" x14ac:dyDescent="0.25">
      <c r="A72" t="s">
        <v>14</v>
      </c>
      <c r="B72" t="s">
        <v>125</v>
      </c>
      <c r="C72" t="s">
        <v>11</v>
      </c>
      <c r="D72">
        <v>7230767007.3000002</v>
      </c>
      <c r="E72">
        <v>75906953</v>
      </c>
      <c r="F72">
        <v>0</v>
      </c>
      <c r="G72">
        <v>7306673960.3000002</v>
      </c>
      <c r="H72">
        <v>0</v>
      </c>
      <c r="I72">
        <v>7306673960.3000002</v>
      </c>
      <c r="J72" t="s">
        <v>126</v>
      </c>
    </row>
    <row r="73" spans="1:10" x14ac:dyDescent="0.25">
      <c r="A73" t="s">
        <v>14</v>
      </c>
      <c r="B73" t="s">
        <v>127</v>
      </c>
      <c r="C73" t="s">
        <v>22</v>
      </c>
      <c r="D73">
        <v>2608140202.8000002</v>
      </c>
      <c r="E73">
        <v>75906953</v>
      </c>
      <c r="F73">
        <v>0</v>
      </c>
      <c r="G73">
        <v>2684047155.8000002</v>
      </c>
      <c r="H73">
        <v>0</v>
      </c>
      <c r="I73">
        <v>2684047155.8000002</v>
      </c>
      <c r="J73" t="s">
        <v>128</v>
      </c>
    </row>
    <row r="74" spans="1:10" x14ac:dyDescent="0.25">
      <c r="A74" t="s">
        <v>14</v>
      </c>
      <c r="B74" t="s">
        <v>129</v>
      </c>
      <c r="C74" t="s">
        <v>22</v>
      </c>
      <c r="D74">
        <v>540402074.70000005</v>
      </c>
      <c r="E74">
        <v>0</v>
      </c>
      <c r="F74">
        <v>0</v>
      </c>
      <c r="G74">
        <v>540402074.70000005</v>
      </c>
      <c r="H74">
        <v>0</v>
      </c>
      <c r="I74">
        <v>540402074.70000005</v>
      </c>
      <c r="J74" t="s">
        <v>130</v>
      </c>
    </row>
    <row r="75" spans="1:10" x14ac:dyDescent="0.25">
      <c r="A75" t="s">
        <v>14</v>
      </c>
      <c r="B75" t="s">
        <v>131</v>
      </c>
      <c r="C75" t="s">
        <v>22</v>
      </c>
      <c r="D75">
        <v>1756013683</v>
      </c>
      <c r="E75">
        <v>0</v>
      </c>
      <c r="F75">
        <v>0</v>
      </c>
      <c r="G75">
        <v>1756013683</v>
      </c>
      <c r="H75">
        <v>0</v>
      </c>
      <c r="I75">
        <v>1756013683</v>
      </c>
      <c r="J75" t="s">
        <v>132</v>
      </c>
    </row>
    <row r="76" spans="1:10" x14ac:dyDescent="0.25">
      <c r="A76" t="s">
        <v>14</v>
      </c>
      <c r="B76" t="s">
        <v>133</v>
      </c>
      <c r="C76" t="s">
        <v>22</v>
      </c>
      <c r="D76">
        <v>2326211046.8000002</v>
      </c>
      <c r="E76">
        <v>0</v>
      </c>
      <c r="F76">
        <v>0</v>
      </c>
      <c r="G76">
        <v>2326211046.8000002</v>
      </c>
      <c r="H76">
        <v>0</v>
      </c>
      <c r="I76">
        <v>2326211046.8000002</v>
      </c>
      <c r="J76" t="s">
        <v>134</v>
      </c>
    </row>
    <row r="77" spans="1:10" x14ac:dyDescent="0.25">
      <c r="A77" t="s">
        <v>14</v>
      </c>
      <c r="B77" t="s">
        <v>135</v>
      </c>
      <c r="C77" t="s">
        <v>11</v>
      </c>
      <c r="D77">
        <v>96093177.760000005</v>
      </c>
      <c r="E77">
        <v>0</v>
      </c>
      <c r="F77">
        <v>0</v>
      </c>
      <c r="G77">
        <v>96093177.760000005</v>
      </c>
      <c r="H77">
        <v>0</v>
      </c>
      <c r="I77">
        <v>96093177.760000005</v>
      </c>
      <c r="J77" t="s">
        <v>136</v>
      </c>
    </row>
    <row r="78" spans="1:10" x14ac:dyDescent="0.25">
      <c r="A78" t="s">
        <v>14</v>
      </c>
      <c r="B78" t="s">
        <v>137</v>
      </c>
      <c r="C78" t="s">
        <v>22</v>
      </c>
      <c r="D78">
        <v>61891348</v>
      </c>
      <c r="E78">
        <v>0</v>
      </c>
      <c r="F78">
        <v>0</v>
      </c>
      <c r="G78">
        <v>61891348</v>
      </c>
      <c r="H78">
        <v>0</v>
      </c>
      <c r="I78">
        <v>61891348</v>
      </c>
      <c r="J78" t="s">
        <v>138</v>
      </c>
    </row>
    <row r="79" spans="1:10" x14ac:dyDescent="0.25">
      <c r="A79" t="s">
        <v>14</v>
      </c>
      <c r="B79" t="s">
        <v>139</v>
      </c>
      <c r="C79" t="s">
        <v>22</v>
      </c>
      <c r="D79">
        <v>34201829.759999998</v>
      </c>
      <c r="E79">
        <v>0</v>
      </c>
      <c r="F79">
        <v>0</v>
      </c>
      <c r="G79">
        <v>34201829.759999998</v>
      </c>
      <c r="H79">
        <v>0</v>
      </c>
      <c r="I79">
        <v>34201829.759999998</v>
      </c>
      <c r="J79" t="s">
        <v>140</v>
      </c>
    </row>
    <row r="80" spans="1:10" x14ac:dyDescent="0.25">
      <c r="A80" t="s">
        <v>14</v>
      </c>
      <c r="B80" t="s">
        <v>141</v>
      </c>
      <c r="C80" t="s">
        <v>11</v>
      </c>
      <c r="D80">
        <v>2696406346.1999998</v>
      </c>
      <c r="E80">
        <v>0</v>
      </c>
      <c r="F80">
        <v>0</v>
      </c>
      <c r="G80">
        <v>2696406346.1999998</v>
      </c>
      <c r="H80">
        <v>0</v>
      </c>
      <c r="I80">
        <v>2696406346.1999998</v>
      </c>
      <c r="J80" t="s">
        <v>32</v>
      </c>
    </row>
    <row r="81" spans="1:10" x14ac:dyDescent="0.25">
      <c r="A81" t="s">
        <v>14</v>
      </c>
      <c r="B81" t="s">
        <v>142</v>
      </c>
      <c r="C81" t="s">
        <v>22</v>
      </c>
      <c r="D81">
        <v>655174528.89999998</v>
      </c>
      <c r="E81">
        <v>0</v>
      </c>
      <c r="F81">
        <v>0</v>
      </c>
      <c r="G81">
        <v>655174528.89999998</v>
      </c>
      <c r="H81">
        <v>0</v>
      </c>
      <c r="I81">
        <v>655174528.89999998</v>
      </c>
      <c r="J81" t="s">
        <v>143</v>
      </c>
    </row>
    <row r="82" spans="1:10" x14ac:dyDescent="0.25">
      <c r="A82" t="s">
        <v>14</v>
      </c>
      <c r="B82" t="s">
        <v>144</v>
      </c>
      <c r="C82" t="s">
        <v>22</v>
      </c>
      <c r="D82">
        <v>14982000</v>
      </c>
      <c r="E82">
        <v>0</v>
      </c>
      <c r="F82">
        <v>0</v>
      </c>
      <c r="G82">
        <v>14982000</v>
      </c>
      <c r="H82">
        <v>0</v>
      </c>
      <c r="I82">
        <v>14982000</v>
      </c>
      <c r="J82" t="s">
        <v>145</v>
      </c>
    </row>
    <row r="83" spans="1:10" x14ac:dyDescent="0.25">
      <c r="A83" t="s">
        <v>14</v>
      </c>
      <c r="B83" t="s">
        <v>146</v>
      </c>
      <c r="C83" t="s">
        <v>22</v>
      </c>
      <c r="D83">
        <v>1175796679.0899999</v>
      </c>
      <c r="E83">
        <v>0</v>
      </c>
      <c r="F83">
        <v>0</v>
      </c>
      <c r="G83">
        <v>1175796679.0899999</v>
      </c>
      <c r="H83">
        <v>0</v>
      </c>
      <c r="I83">
        <v>1175796679.0899999</v>
      </c>
      <c r="J83" t="s">
        <v>147</v>
      </c>
    </row>
    <row r="84" spans="1:10" x14ac:dyDescent="0.25">
      <c r="A84" t="s">
        <v>14</v>
      </c>
      <c r="B84" t="s">
        <v>148</v>
      </c>
      <c r="C84" t="s">
        <v>22</v>
      </c>
      <c r="D84">
        <v>348801973</v>
      </c>
      <c r="E84">
        <v>0</v>
      </c>
      <c r="F84">
        <v>0</v>
      </c>
      <c r="G84">
        <v>348801973</v>
      </c>
      <c r="H84">
        <v>0</v>
      </c>
      <c r="I84">
        <v>348801973</v>
      </c>
      <c r="J84" t="s">
        <v>149</v>
      </c>
    </row>
    <row r="85" spans="1:10" x14ac:dyDescent="0.25">
      <c r="A85" t="s">
        <v>14</v>
      </c>
      <c r="B85" t="s">
        <v>150</v>
      </c>
      <c r="C85" t="s">
        <v>22</v>
      </c>
      <c r="D85">
        <v>466735710.20999998</v>
      </c>
      <c r="E85">
        <v>0</v>
      </c>
      <c r="F85">
        <v>0</v>
      </c>
      <c r="G85">
        <v>466735710.20999998</v>
      </c>
      <c r="H85">
        <v>0</v>
      </c>
      <c r="I85">
        <v>466735710.20999998</v>
      </c>
      <c r="J85" t="s">
        <v>151</v>
      </c>
    </row>
    <row r="86" spans="1:10" x14ac:dyDescent="0.25">
      <c r="A86" t="s">
        <v>14</v>
      </c>
      <c r="B86" t="s">
        <v>152</v>
      </c>
      <c r="C86" t="s">
        <v>22</v>
      </c>
      <c r="D86">
        <v>12934739</v>
      </c>
      <c r="E86">
        <v>0</v>
      </c>
      <c r="F86">
        <v>0</v>
      </c>
      <c r="G86">
        <v>12934739</v>
      </c>
      <c r="H86">
        <v>0</v>
      </c>
      <c r="I86">
        <v>12934739</v>
      </c>
      <c r="J86" t="s">
        <v>153</v>
      </c>
    </row>
    <row r="87" spans="1:10" x14ac:dyDescent="0.25">
      <c r="A87" t="s">
        <v>14</v>
      </c>
      <c r="B87" t="s">
        <v>154</v>
      </c>
      <c r="C87" t="s">
        <v>22</v>
      </c>
      <c r="D87">
        <v>21980716</v>
      </c>
      <c r="E87">
        <v>0</v>
      </c>
      <c r="F87">
        <v>0</v>
      </c>
      <c r="G87">
        <v>21980716</v>
      </c>
      <c r="H87">
        <v>0</v>
      </c>
      <c r="I87">
        <v>21980716</v>
      </c>
      <c r="J87" t="s">
        <v>155</v>
      </c>
    </row>
    <row r="88" spans="1:10" x14ac:dyDescent="0.25">
      <c r="A88" t="s">
        <v>14</v>
      </c>
      <c r="B88" t="s">
        <v>156</v>
      </c>
      <c r="C88" t="s">
        <v>11</v>
      </c>
      <c r="D88">
        <v>4601391019.1099997</v>
      </c>
      <c r="E88">
        <v>0</v>
      </c>
      <c r="F88">
        <v>0</v>
      </c>
      <c r="G88">
        <v>4601391019.1099997</v>
      </c>
      <c r="H88">
        <v>0</v>
      </c>
      <c r="I88">
        <v>4601391019.1099997</v>
      </c>
      <c r="J88" t="s">
        <v>130</v>
      </c>
    </row>
    <row r="89" spans="1:10" x14ac:dyDescent="0.25">
      <c r="A89" t="s">
        <v>14</v>
      </c>
      <c r="B89" t="s">
        <v>157</v>
      </c>
      <c r="C89" t="s">
        <v>22</v>
      </c>
      <c r="D89">
        <v>3688504385.8400002</v>
      </c>
      <c r="E89">
        <v>0</v>
      </c>
      <c r="F89">
        <v>0</v>
      </c>
      <c r="G89">
        <v>3688504385.8400002</v>
      </c>
      <c r="H89">
        <v>0</v>
      </c>
      <c r="I89">
        <v>3688504385.8400002</v>
      </c>
      <c r="J89" t="s">
        <v>158</v>
      </c>
    </row>
    <row r="90" spans="1:10" x14ac:dyDescent="0.25">
      <c r="A90" t="s">
        <v>14</v>
      </c>
      <c r="B90" t="s">
        <v>159</v>
      </c>
      <c r="C90" t="s">
        <v>22</v>
      </c>
      <c r="D90">
        <v>653193773.74000001</v>
      </c>
      <c r="E90">
        <v>0</v>
      </c>
      <c r="F90">
        <v>0</v>
      </c>
      <c r="G90">
        <v>653193773.74000001</v>
      </c>
      <c r="H90">
        <v>0</v>
      </c>
      <c r="I90">
        <v>653193773.74000001</v>
      </c>
      <c r="J90" t="s">
        <v>160</v>
      </c>
    </row>
    <row r="91" spans="1:10" x14ac:dyDescent="0.25">
      <c r="A91" t="s">
        <v>14</v>
      </c>
      <c r="B91" t="s">
        <v>161</v>
      </c>
      <c r="C91" t="s">
        <v>22</v>
      </c>
      <c r="D91">
        <v>259692859.53</v>
      </c>
      <c r="E91">
        <v>0</v>
      </c>
      <c r="F91">
        <v>0</v>
      </c>
      <c r="G91">
        <v>259692859.53</v>
      </c>
      <c r="H91">
        <v>0</v>
      </c>
      <c r="I91">
        <v>259692859.53</v>
      </c>
      <c r="J91" t="s">
        <v>162</v>
      </c>
    </row>
    <row r="92" spans="1:10" x14ac:dyDescent="0.25">
      <c r="A92" t="s">
        <v>14</v>
      </c>
      <c r="B92" t="s">
        <v>163</v>
      </c>
      <c r="C92" t="s">
        <v>11</v>
      </c>
      <c r="D92">
        <v>83187270</v>
      </c>
      <c r="E92">
        <v>50697012</v>
      </c>
      <c r="F92">
        <v>0</v>
      </c>
      <c r="G92">
        <v>133884282</v>
      </c>
      <c r="H92">
        <v>0</v>
      </c>
      <c r="I92">
        <v>133884282</v>
      </c>
      <c r="J92" t="s">
        <v>132</v>
      </c>
    </row>
    <row r="93" spans="1:10" x14ac:dyDescent="0.25">
      <c r="A93" t="s">
        <v>14</v>
      </c>
      <c r="B93" t="s">
        <v>164</v>
      </c>
      <c r="C93" t="s">
        <v>22</v>
      </c>
      <c r="D93">
        <v>52424188</v>
      </c>
      <c r="E93">
        <v>0</v>
      </c>
      <c r="F93">
        <v>0</v>
      </c>
      <c r="G93">
        <v>52424188</v>
      </c>
      <c r="H93">
        <v>0</v>
      </c>
      <c r="I93">
        <v>52424188</v>
      </c>
      <c r="J93" t="s">
        <v>165</v>
      </c>
    </row>
    <row r="94" spans="1:10" x14ac:dyDescent="0.25">
      <c r="A94" t="s">
        <v>14</v>
      </c>
      <c r="B94" t="s">
        <v>166</v>
      </c>
      <c r="C94" t="s">
        <v>22</v>
      </c>
      <c r="D94">
        <v>17178440</v>
      </c>
      <c r="E94">
        <v>50697012</v>
      </c>
      <c r="F94">
        <v>0</v>
      </c>
      <c r="G94">
        <v>67875452</v>
      </c>
      <c r="H94">
        <v>0</v>
      </c>
      <c r="I94">
        <v>67875452</v>
      </c>
      <c r="J94" t="s">
        <v>167</v>
      </c>
    </row>
    <row r="95" spans="1:10" x14ac:dyDescent="0.25">
      <c r="A95" t="s">
        <v>14</v>
      </c>
      <c r="B95" t="s">
        <v>168</v>
      </c>
      <c r="C95" t="s">
        <v>22</v>
      </c>
      <c r="D95">
        <v>13584642</v>
      </c>
      <c r="E95">
        <v>0</v>
      </c>
      <c r="F95">
        <v>0</v>
      </c>
      <c r="G95">
        <v>13584642</v>
      </c>
      <c r="H95">
        <v>0</v>
      </c>
      <c r="I95">
        <v>13584642</v>
      </c>
      <c r="J95" t="s">
        <v>169</v>
      </c>
    </row>
    <row r="96" spans="1:10" x14ac:dyDescent="0.25">
      <c r="A96" t="s">
        <v>14</v>
      </c>
      <c r="B96" t="s">
        <v>170</v>
      </c>
      <c r="C96" t="s">
        <v>11</v>
      </c>
      <c r="D96">
        <v>491436328.75999999</v>
      </c>
      <c r="E96">
        <v>0</v>
      </c>
      <c r="F96">
        <v>2050000</v>
      </c>
      <c r="G96">
        <v>489386328.75999999</v>
      </c>
      <c r="H96">
        <v>0</v>
      </c>
      <c r="I96">
        <v>489386328.75999999</v>
      </c>
      <c r="J96" t="s">
        <v>32</v>
      </c>
    </row>
    <row r="97" spans="1:10" x14ac:dyDescent="0.25">
      <c r="A97" t="s">
        <v>14</v>
      </c>
      <c r="B97" t="s">
        <v>171</v>
      </c>
      <c r="C97" t="s">
        <v>22</v>
      </c>
      <c r="D97">
        <v>69697431</v>
      </c>
      <c r="E97">
        <v>0</v>
      </c>
      <c r="F97">
        <v>2050000</v>
      </c>
      <c r="G97">
        <v>67647431</v>
      </c>
      <c r="H97">
        <v>0</v>
      </c>
      <c r="I97">
        <v>67647431</v>
      </c>
      <c r="J97" t="s">
        <v>172</v>
      </c>
    </row>
    <row r="98" spans="1:10" x14ac:dyDescent="0.25">
      <c r="A98" t="s">
        <v>14</v>
      </c>
      <c r="B98" t="s">
        <v>173</v>
      </c>
      <c r="C98" t="s">
        <v>22</v>
      </c>
      <c r="D98">
        <v>107700000</v>
      </c>
      <c r="E98">
        <v>0</v>
      </c>
      <c r="F98">
        <v>0</v>
      </c>
      <c r="G98">
        <v>107700000</v>
      </c>
      <c r="H98">
        <v>0</v>
      </c>
      <c r="I98">
        <v>107700000</v>
      </c>
      <c r="J98" t="s">
        <v>174</v>
      </c>
    </row>
    <row r="99" spans="1:10" x14ac:dyDescent="0.25">
      <c r="A99" t="s">
        <v>14</v>
      </c>
      <c r="B99" t="s">
        <v>175</v>
      </c>
      <c r="C99" t="s">
        <v>22</v>
      </c>
      <c r="D99">
        <v>8769179</v>
      </c>
      <c r="E99">
        <v>0</v>
      </c>
      <c r="F99">
        <v>0</v>
      </c>
      <c r="G99">
        <v>8769179</v>
      </c>
      <c r="H99">
        <v>0</v>
      </c>
      <c r="I99">
        <v>8769179</v>
      </c>
      <c r="J99" t="s">
        <v>176</v>
      </c>
    </row>
    <row r="100" spans="1:10" x14ac:dyDescent="0.25">
      <c r="A100" t="s">
        <v>14</v>
      </c>
      <c r="B100" t="s">
        <v>177</v>
      </c>
      <c r="C100" t="s">
        <v>22</v>
      </c>
      <c r="D100">
        <v>245792593</v>
      </c>
      <c r="E100">
        <v>0</v>
      </c>
      <c r="F100">
        <v>0</v>
      </c>
      <c r="G100">
        <v>245792593</v>
      </c>
      <c r="H100">
        <v>0</v>
      </c>
      <c r="I100">
        <v>245792593</v>
      </c>
      <c r="J100" t="s">
        <v>178</v>
      </c>
    </row>
    <row r="101" spans="1:10" x14ac:dyDescent="0.25">
      <c r="A101" t="s">
        <v>14</v>
      </c>
      <c r="B101" t="s">
        <v>179</v>
      </c>
      <c r="C101" t="s">
        <v>22</v>
      </c>
      <c r="D101">
        <v>40665925.759999998</v>
      </c>
      <c r="E101">
        <v>0</v>
      </c>
      <c r="F101">
        <v>0</v>
      </c>
      <c r="G101">
        <v>40665925.759999998</v>
      </c>
      <c r="H101">
        <v>0</v>
      </c>
      <c r="I101">
        <v>40665925.759999998</v>
      </c>
      <c r="J101" t="s">
        <v>180</v>
      </c>
    </row>
    <row r="102" spans="1:10" x14ac:dyDescent="0.25">
      <c r="A102" t="s">
        <v>14</v>
      </c>
      <c r="B102" t="s">
        <v>181</v>
      </c>
      <c r="C102" t="s">
        <v>22</v>
      </c>
      <c r="D102">
        <v>8478000</v>
      </c>
      <c r="E102">
        <v>0</v>
      </c>
      <c r="F102">
        <v>0</v>
      </c>
      <c r="G102">
        <v>8478000</v>
      </c>
      <c r="H102">
        <v>0</v>
      </c>
      <c r="I102">
        <v>8478000</v>
      </c>
      <c r="J102" t="s">
        <v>182</v>
      </c>
    </row>
    <row r="103" spans="1:10" x14ac:dyDescent="0.25">
      <c r="A103" t="s">
        <v>14</v>
      </c>
      <c r="B103" t="s">
        <v>183</v>
      </c>
      <c r="C103" t="s">
        <v>22</v>
      </c>
      <c r="D103">
        <v>10333200</v>
      </c>
      <c r="E103">
        <v>0</v>
      </c>
      <c r="F103">
        <v>0</v>
      </c>
      <c r="G103">
        <v>10333200</v>
      </c>
      <c r="H103">
        <v>0</v>
      </c>
      <c r="I103">
        <v>10333200</v>
      </c>
      <c r="J103" t="s">
        <v>184</v>
      </c>
    </row>
    <row r="104" spans="1:10" x14ac:dyDescent="0.25">
      <c r="A104" t="s">
        <v>14</v>
      </c>
      <c r="B104" t="s">
        <v>185</v>
      </c>
      <c r="C104" t="s">
        <v>11</v>
      </c>
      <c r="D104">
        <v>395761586</v>
      </c>
      <c r="E104">
        <v>0</v>
      </c>
      <c r="F104">
        <v>0</v>
      </c>
      <c r="G104">
        <v>395761586</v>
      </c>
      <c r="H104">
        <v>0</v>
      </c>
      <c r="I104">
        <v>395761586</v>
      </c>
      <c r="J104" t="s">
        <v>32</v>
      </c>
    </row>
    <row r="105" spans="1:10" x14ac:dyDescent="0.25">
      <c r="A105" t="s">
        <v>14</v>
      </c>
      <c r="B105" t="s">
        <v>186</v>
      </c>
      <c r="C105" t="s">
        <v>22</v>
      </c>
      <c r="D105">
        <v>97000900</v>
      </c>
      <c r="E105">
        <v>0</v>
      </c>
      <c r="F105">
        <v>0</v>
      </c>
      <c r="G105">
        <v>97000900</v>
      </c>
      <c r="H105">
        <v>0</v>
      </c>
      <c r="I105">
        <v>97000900</v>
      </c>
      <c r="J105" t="s">
        <v>187</v>
      </c>
    </row>
    <row r="106" spans="1:10" x14ac:dyDescent="0.25">
      <c r="A106" t="s">
        <v>14</v>
      </c>
      <c r="B106" t="s">
        <v>188</v>
      </c>
      <c r="C106" t="s">
        <v>22</v>
      </c>
      <c r="D106">
        <v>101924452</v>
      </c>
      <c r="E106">
        <v>0</v>
      </c>
      <c r="F106">
        <v>0</v>
      </c>
      <c r="G106">
        <v>101924452</v>
      </c>
      <c r="H106">
        <v>0</v>
      </c>
      <c r="I106">
        <v>101924452</v>
      </c>
      <c r="J106" t="s">
        <v>189</v>
      </c>
    </row>
    <row r="107" spans="1:10" x14ac:dyDescent="0.25">
      <c r="A107" t="s">
        <v>14</v>
      </c>
      <c r="B107" t="s">
        <v>190</v>
      </c>
      <c r="C107" t="s">
        <v>22</v>
      </c>
      <c r="D107">
        <v>196836234</v>
      </c>
      <c r="E107">
        <v>0</v>
      </c>
      <c r="F107">
        <v>0</v>
      </c>
      <c r="G107">
        <v>196836234</v>
      </c>
      <c r="H107">
        <v>0</v>
      </c>
      <c r="I107">
        <v>196836234</v>
      </c>
      <c r="J107" t="s">
        <v>191</v>
      </c>
    </row>
    <row r="108" spans="1:10" x14ac:dyDescent="0.25">
      <c r="A108" t="s">
        <v>14</v>
      </c>
      <c r="B108" t="s">
        <v>192</v>
      </c>
      <c r="C108" t="s">
        <v>11</v>
      </c>
      <c r="D108">
        <v>486608473</v>
      </c>
      <c r="E108">
        <v>0</v>
      </c>
      <c r="F108">
        <v>0</v>
      </c>
      <c r="G108">
        <v>486608473</v>
      </c>
      <c r="H108">
        <v>0</v>
      </c>
      <c r="I108">
        <v>486608473</v>
      </c>
      <c r="J108" t="s">
        <v>32</v>
      </c>
    </row>
    <row r="109" spans="1:10" x14ac:dyDescent="0.25">
      <c r="A109" t="s">
        <v>14</v>
      </c>
      <c r="B109" t="s">
        <v>193</v>
      </c>
      <c r="C109" t="s">
        <v>22</v>
      </c>
      <c r="D109">
        <v>132535182</v>
      </c>
      <c r="E109">
        <v>0</v>
      </c>
      <c r="F109">
        <v>0</v>
      </c>
      <c r="G109">
        <v>132535182</v>
      </c>
      <c r="H109">
        <v>0</v>
      </c>
      <c r="I109">
        <v>132535182</v>
      </c>
      <c r="J109" t="s">
        <v>194</v>
      </c>
    </row>
    <row r="110" spans="1:10" x14ac:dyDescent="0.25">
      <c r="A110" t="s">
        <v>14</v>
      </c>
      <c r="B110" t="s">
        <v>195</v>
      </c>
      <c r="C110" t="s">
        <v>22</v>
      </c>
      <c r="D110">
        <v>151000504</v>
      </c>
      <c r="E110">
        <v>0</v>
      </c>
      <c r="F110">
        <v>0</v>
      </c>
      <c r="G110">
        <v>151000504</v>
      </c>
      <c r="H110">
        <v>0</v>
      </c>
      <c r="I110">
        <v>151000504</v>
      </c>
      <c r="J110" t="s">
        <v>196</v>
      </c>
    </row>
    <row r="111" spans="1:10" x14ac:dyDescent="0.25">
      <c r="A111" t="s">
        <v>14</v>
      </c>
      <c r="B111" t="s">
        <v>197</v>
      </c>
      <c r="C111" t="s">
        <v>22</v>
      </c>
      <c r="D111">
        <v>203072787</v>
      </c>
      <c r="E111">
        <v>0</v>
      </c>
      <c r="F111">
        <v>0</v>
      </c>
      <c r="G111">
        <v>203072787</v>
      </c>
      <c r="H111">
        <v>0</v>
      </c>
      <c r="I111">
        <v>203072787</v>
      </c>
      <c r="J111" t="s">
        <v>140</v>
      </c>
    </row>
    <row r="112" spans="1:10" x14ac:dyDescent="0.25">
      <c r="A112" t="s">
        <v>14</v>
      </c>
      <c r="B112" t="s">
        <v>198</v>
      </c>
      <c r="C112" t="s">
        <v>11</v>
      </c>
      <c r="D112">
        <v>556113692.75</v>
      </c>
      <c r="E112">
        <v>0</v>
      </c>
      <c r="F112">
        <v>0</v>
      </c>
      <c r="G112">
        <v>556113692.75</v>
      </c>
      <c r="H112">
        <v>0</v>
      </c>
      <c r="I112">
        <v>556113692.75</v>
      </c>
      <c r="J112" t="s">
        <v>199</v>
      </c>
    </row>
    <row r="113" spans="1:10" x14ac:dyDescent="0.25">
      <c r="A113" t="s">
        <v>14</v>
      </c>
      <c r="B113" t="s">
        <v>200</v>
      </c>
      <c r="C113" t="s">
        <v>22</v>
      </c>
      <c r="D113">
        <v>481448692.75</v>
      </c>
      <c r="E113">
        <v>0</v>
      </c>
      <c r="F113">
        <v>0</v>
      </c>
      <c r="G113">
        <v>481448692.75</v>
      </c>
      <c r="H113">
        <v>0</v>
      </c>
      <c r="I113">
        <v>481448692.75</v>
      </c>
      <c r="J113" t="s">
        <v>201</v>
      </c>
    </row>
    <row r="114" spans="1:10" x14ac:dyDescent="0.25">
      <c r="A114" t="s">
        <v>14</v>
      </c>
      <c r="B114" t="s">
        <v>202</v>
      </c>
      <c r="C114" t="s">
        <v>22</v>
      </c>
      <c r="D114">
        <v>66665000</v>
      </c>
      <c r="E114">
        <v>0</v>
      </c>
      <c r="F114">
        <v>0</v>
      </c>
      <c r="G114">
        <v>66665000</v>
      </c>
      <c r="H114">
        <v>0</v>
      </c>
      <c r="I114">
        <v>66665000</v>
      </c>
      <c r="J114" t="s">
        <v>203</v>
      </c>
    </row>
    <row r="115" spans="1:10" x14ac:dyDescent="0.25">
      <c r="A115" t="s">
        <v>14</v>
      </c>
      <c r="B115" t="s">
        <v>204</v>
      </c>
      <c r="C115" t="s">
        <v>22</v>
      </c>
      <c r="D115">
        <v>8000000</v>
      </c>
      <c r="E115">
        <v>0</v>
      </c>
      <c r="F115">
        <v>0</v>
      </c>
      <c r="G115">
        <v>8000000</v>
      </c>
      <c r="H115">
        <v>0</v>
      </c>
      <c r="I115">
        <v>8000000</v>
      </c>
      <c r="J115" t="s">
        <v>205</v>
      </c>
    </row>
    <row r="116" spans="1:10" x14ac:dyDescent="0.25">
      <c r="A116" t="s">
        <v>14</v>
      </c>
      <c r="B116" t="s">
        <v>206</v>
      </c>
      <c r="C116" t="s">
        <v>11</v>
      </c>
      <c r="D116">
        <v>6675496</v>
      </c>
      <c r="E116">
        <v>0</v>
      </c>
      <c r="F116">
        <v>0</v>
      </c>
      <c r="G116">
        <v>6675496</v>
      </c>
      <c r="H116">
        <v>0</v>
      </c>
      <c r="I116">
        <v>6675496</v>
      </c>
      <c r="J116" t="s">
        <v>207</v>
      </c>
    </row>
    <row r="117" spans="1:10" x14ac:dyDescent="0.25">
      <c r="A117" t="s">
        <v>14</v>
      </c>
      <c r="B117" t="s">
        <v>208</v>
      </c>
      <c r="C117" t="s">
        <v>22</v>
      </c>
      <c r="D117">
        <v>6675496</v>
      </c>
      <c r="E117">
        <v>0</v>
      </c>
      <c r="F117">
        <v>0</v>
      </c>
      <c r="G117">
        <v>6675496</v>
      </c>
      <c r="H117">
        <v>0</v>
      </c>
      <c r="I117">
        <v>6675496</v>
      </c>
      <c r="J117" t="s">
        <v>209</v>
      </c>
    </row>
    <row r="118" spans="1:10" x14ac:dyDescent="0.25">
      <c r="A118" t="s">
        <v>14</v>
      </c>
      <c r="B118" t="s">
        <v>210</v>
      </c>
      <c r="C118" t="s">
        <v>11</v>
      </c>
      <c r="D118">
        <v>-3680079835.0799999</v>
      </c>
      <c r="E118">
        <v>0</v>
      </c>
      <c r="F118">
        <v>169146417.49000001</v>
      </c>
      <c r="G118">
        <v>-3849226252.5700002</v>
      </c>
      <c r="H118">
        <v>0</v>
      </c>
      <c r="I118">
        <v>-3849226252.5700002</v>
      </c>
      <c r="J118" t="s">
        <v>211</v>
      </c>
    </row>
    <row r="119" spans="1:10" x14ac:dyDescent="0.25">
      <c r="A119" t="s">
        <v>14</v>
      </c>
      <c r="B119" t="s">
        <v>212</v>
      </c>
      <c r="C119" t="s">
        <v>22</v>
      </c>
      <c r="D119">
        <v>-719177268.22000003</v>
      </c>
      <c r="E119">
        <v>0</v>
      </c>
      <c r="F119">
        <v>33368724.93</v>
      </c>
      <c r="G119">
        <v>-752545993.14999998</v>
      </c>
      <c r="H119">
        <v>0</v>
      </c>
      <c r="I119">
        <v>-752545993.14999998</v>
      </c>
      <c r="J119" t="s">
        <v>128</v>
      </c>
    </row>
    <row r="120" spans="1:10" x14ac:dyDescent="0.25">
      <c r="A120" t="s">
        <v>14</v>
      </c>
      <c r="B120" t="s">
        <v>213</v>
      </c>
      <c r="C120" t="s">
        <v>22</v>
      </c>
      <c r="D120">
        <v>-1706455848.5599999</v>
      </c>
      <c r="E120">
        <v>0</v>
      </c>
      <c r="F120">
        <v>77841256.290000007</v>
      </c>
      <c r="G120">
        <v>-1784297104.8499999</v>
      </c>
      <c r="H120">
        <v>0</v>
      </c>
      <c r="I120">
        <v>-1784297104.8499999</v>
      </c>
      <c r="J120" t="s">
        <v>130</v>
      </c>
    </row>
    <row r="121" spans="1:10" x14ac:dyDescent="0.25">
      <c r="A121" t="s">
        <v>14</v>
      </c>
      <c r="B121" t="s">
        <v>214</v>
      </c>
      <c r="C121" t="s">
        <v>22</v>
      </c>
      <c r="D121">
        <v>-63719204.770000003</v>
      </c>
      <c r="E121">
        <v>0</v>
      </c>
      <c r="F121">
        <v>2492148.2200000002</v>
      </c>
      <c r="G121">
        <v>-66211352.990000002</v>
      </c>
      <c r="H121">
        <v>0</v>
      </c>
      <c r="I121">
        <v>-66211352.990000002</v>
      </c>
      <c r="J121" t="s">
        <v>132</v>
      </c>
    </row>
    <row r="122" spans="1:10" x14ac:dyDescent="0.25">
      <c r="A122" t="s">
        <v>14</v>
      </c>
      <c r="B122" t="s">
        <v>215</v>
      </c>
      <c r="C122" t="s">
        <v>22</v>
      </c>
      <c r="D122">
        <v>-273189006.33999997</v>
      </c>
      <c r="E122">
        <v>0</v>
      </c>
      <c r="F122">
        <v>12200161.59</v>
      </c>
      <c r="G122">
        <v>-285389167.93000001</v>
      </c>
      <c r="H122">
        <v>0</v>
      </c>
      <c r="I122">
        <v>-285389167.93000001</v>
      </c>
      <c r="J122" t="s">
        <v>216</v>
      </c>
    </row>
    <row r="123" spans="1:10" x14ac:dyDescent="0.25">
      <c r="A123" t="s">
        <v>14</v>
      </c>
      <c r="B123" t="s">
        <v>217</v>
      </c>
      <c r="C123" t="s">
        <v>22</v>
      </c>
      <c r="D123">
        <v>-146728547.91</v>
      </c>
      <c r="E123">
        <v>0</v>
      </c>
      <c r="F123">
        <v>9854463.4800000004</v>
      </c>
      <c r="G123">
        <v>-156583011.38999999</v>
      </c>
      <c r="H123">
        <v>0</v>
      </c>
      <c r="I123">
        <v>-156583011.38999999</v>
      </c>
      <c r="J123" t="s">
        <v>138</v>
      </c>
    </row>
    <row r="124" spans="1:10" x14ac:dyDescent="0.25">
      <c r="A124" t="s">
        <v>14</v>
      </c>
      <c r="B124" t="s">
        <v>218</v>
      </c>
      <c r="C124" t="s">
        <v>22</v>
      </c>
      <c r="D124">
        <v>-486403836.17000002</v>
      </c>
      <c r="E124">
        <v>0</v>
      </c>
      <c r="F124">
        <v>19376212.170000002</v>
      </c>
      <c r="G124">
        <v>-505780048.33999997</v>
      </c>
      <c r="H124">
        <v>0</v>
      </c>
      <c r="I124">
        <v>-505780048.33999997</v>
      </c>
      <c r="J124" t="s">
        <v>140</v>
      </c>
    </row>
    <row r="125" spans="1:10" x14ac:dyDescent="0.25">
      <c r="A125" t="s">
        <v>14</v>
      </c>
      <c r="B125" t="s">
        <v>219</v>
      </c>
      <c r="C125" t="s">
        <v>22</v>
      </c>
      <c r="D125">
        <v>-280360366.75</v>
      </c>
      <c r="E125">
        <v>0</v>
      </c>
      <c r="F125">
        <v>13847230.949999999</v>
      </c>
      <c r="G125">
        <v>-294207597.69999999</v>
      </c>
      <c r="H125">
        <v>0</v>
      </c>
      <c r="I125">
        <v>-294207597.69999999</v>
      </c>
      <c r="J125" t="s">
        <v>199</v>
      </c>
    </row>
    <row r="126" spans="1:10" x14ac:dyDescent="0.25">
      <c r="A126" t="s">
        <v>14</v>
      </c>
      <c r="B126" t="s">
        <v>220</v>
      </c>
      <c r="C126" t="s">
        <v>22</v>
      </c>
      <c r="D126">
        <v>-4045756.36</v>
      </c>
      <c r="E126">
        <v>0</v>
      </c>
      <c r="F126">
        <v>166219.85999999999</v>
      </c>
      <c r="G126">
        <v>-4211976.22</v>
      </c>
      <c r="H126">
        <v>0</v>
      </c>
      <c r="I126">
        <v>-4211976.22</v>
      </c>
      <c r="J126" t="s">
        <v>207</v>
      </c>
    </row>
    <row r="127" spans="1:10" x14ac:dyDescent="0.25">
      <c r="A127" t="s">
        <v>14</v>
      </c>
      <c r="B127" t="s">
        <v>221</v>
      </c>
      <c r="C127" t="s">
        <v>11</v>
      </c>
      <c r="D127">
        <v>-1174071374</v>
      </c>
      <c r="E127">
        <v>0</v>
      </c>
      <c r="F127">
        <v>0</v>
      </c>
      <c r="G127">
        <v>-1174071374</v>
      </c>
      <c r="H127">
        <v>0</v>
      </c>
      <c r="I127">
        <v>-1174071374</v>
      </c>
      <c r="J127" t="s">
        <v>222</v>
      </c>
    </row>
    <row r="128" spans="1:10" x14ac:dyDescent="0.25">
      <c r="A128" t="s">
        <v>14</v>
      </c>
      <c r="B128" t="s">
        <v>223</v>
      </c>
      <c r="C128" t="s">
        <v>22</v>
      </c>
      <c r="D128">
        <v>-1174071174</v>
      </c>
      <c r="E128">
        <v>0</v>
      </c>
      <c r="F128">
        <v>0</v>
      </c>
      <c r="G128">
        <v>-1174071174</v>
      </c>
      <c r="H128">
        <v>0</v>
      </c>
      <c r="I128">
        <v>-1174071174</v>
      </c>
      <c r="J128" t="s">
        <v>120</v>
      </c>
    </row>
    <row r="129" spans="1:10" x14ac:dyDescent="0.25">
      <c r="A129" t="s">
        <v>14</v>
      </c>
      <c r="B129" t="s">
        <v>224</v>
      </c>
      <c r="C129" t="s">
        <v>22</v>
      </c>
      <c r="D129">
        <v>-200</v>
      </c>
      <c r="E129">
        <v>0</v>
      </c>
      <c r="F129">
        <v>0</v>
      </c>
      <c r="G129">
        <v>-200</v>
      </c>
      <c r="H129">
        <v>0</v>
      </c>
      <c r="I129">
        <v>-200</v>
      </c>
      <c r="J129" t="s">
        <v>128</v>
      </c>
    </row>
    <row r="130" spans="1:10" x14ac:dyDescent="0.25">
      <c r="A130" t="s">
        <v>14</v>
      </c>
      <c r="B130">
        <v>1.7</v>
      </c>
      <c r="C130" t="s">
        <v>17</v>
      </c>
      <c r="D130">
        <v>2020615119.74</v>
      </c>
      <c r="E130">
        <v>44346</v>
      </c>
      <c r="F130">
        <v>129443846.01000001</v>
      </c>
      <c r="G130">
        <v>1891215619.73</v>
      </c>
      <c r="H130">
        <v>0</v>
      </c>
      <c r="I130">
        <v>1891215619.73</v>
      </c>
      <c r="J130" t="s">
        <v>225</v>
      </c>
    </row>
    <row r="131" spans="1:10" x14ac:dyDescent="0.25">
      <c r="A131" t="s">
        <v>14</v>
      </c>
      <c r="B131" t="s">
        <v>226</v>
      </c>
      <c r="C131" t="s">
        <v>11</v>
      </c>
      <c r="D131">
        <v>1022827222</v>
      </c>
      <c r="E131">
        <v>0</v>
      </c>
      <c r="F131">
        <v>0</v>
      </c>
      <c r="G131">
        <v>1022827222</v>
      </c>
      <c r="H131">
        <v>0</v>
      </c>
      <c r="I131">
        <v>1022827222</v>
      </c>
      <c r="J131" t="s">
        <v>225</v>
      </c>
    </row>
    <row r="132" spans="1:10" x14ac:dyDescent="0.25">
      <c r="A132" t="s">
        <v>14</v>
      </c>
      <c r="B132" t="s">
        <v>227</v>
      </c>
      <c r="C132" t="s">
        <v>22</v>
      </c>
      <c r="D132">
        <v>1022827222</v>
      </c>
      <c r="E132">
        <v>0</v>
      </c>
      <c r="F132">
        <v>0</v>
      </c>
      <c r="G132">
        <v>1022827222</v>
      </c>
      <c r="H132">
        <v>0</v>
      </c>
      <c r="I132">
        <v>1022827222</v>
      </c>
      <c r="J132" t="s">
        <v>228</v>
      </c>
    </row>
    <row r="133" spans="1:10" x14ac:dyDescent="0.25">
      <c r="A133" t="s">
        <v>14</v>
      </c>
      <c r="B133" t="s">
        <v>229</v>
      </c>
      <c r="C133" t="s">
        <v>11</v>
      </c>
      <c r="D133">
        <v>2494984167.0599999</v>
      </c>
      <c r="E133">
        <v>44346</v>
      </c>
      <c r="F133">
        <v>0</v>
      </c>
      <c r="G133">
        <v>2495028513.0599999</v>
      </c>
      <c r="H133">
        <v>0</v>
      </c>
      <c r="I133">
        <v>2495028513.0599999</v>
      </c>
      <c r="J133" t="s">
        <v>225</v>
      </c>
    </row>
    <row r="134" spans="1:10" x14ac:dyDescent="0.25">
      <c r="A134" t="s">
        <v>14</v>
      </c>
      <c r="B134" t="s">
        <v>230</v>
      </c>
      <c r="C134" t="s">
        <v>22</v>
      </c>
      <c r="D134">
        <v>2003214774.0599999</v>
      </c>
      <c r="E134">
        <v>0</v>
      </c>
      <c r="F134">
        <v>0</v>
      </c>
      <c r="G134">
        <v>2003214774.0599999</v>
      </c>
      <c r="H134">
        <v>0</v>
      </c>
      <c r="I134">
        <v>2003214774.0599999</v>
      </c>
      <c r="J134" t="s">
        <v>231</v>
      </c>
    </row>
    <row r="135" spans="1:10" x14ac:dyDescent="0.25">
      <c r="A135" t="s">
        <v>14</v>
      </c>
      <c r="B135" t="s">
        <v>232</v>
      </c>
      <c r="C135" t="s">
        <v>22</v>
      </c>
      <c r="D135">
        <v>458798027</v>
      </c>
      <c r="E135">
        <v>0</v>
      </c>
      <c r="F135">
        <v>0</v>
      </c>
      <c r="G135">
        <v>458798027</v>
      </c>
      <c r="H135">
        <v>0</v>
      </c>
      <c r="I135">
        <v>458798027</v>
      </c>
      <c r="J135" t="s">
        <v>228</v>
      </c>
    </row>
    <row r="136" spans="1:10" x14ac:dyDescent="0.25">
      <c r="A136" t="s">
        <v>14</v>
      </c>
      <c r="B136" t="s">
        <v>233</v>
      </c>
      <c r="C136" t="s">
        <v>22</v>
      </c>
      <c r="D136">
        <v>32971366</v>
      </c>
      <c r="E136">
        <v>44346</v>
      </c>
      <c r="F136">
        <v>0</v>
      </c>
      <c r="G136">
        <v>33015712</v>
      </c>
      <c r="H136">
        <v>0</v>
      </c>
      <c r="I136">
        <v>33015712</v>
      </c>
      <c r="J136" t="s">
        <v>234</v>
      </c>
    </row>
    <row r="137" spans="1:10" x14ac:dyDescent="0.25">
      <c r="A137" t="s">
        <v>14</v>
      </c>
      <c r="B137" t="s">
        <v>235</v>
      </c>
      <c r="C137" t="s">
        <v>11</v>
      </c>
      <c r="D137">
        <v>228496348</v>
      </c>
      <c r="E137">
        <v>0</v>
      </c>
      <c r="F137">
        <v>0</v>
      </c>
      <c r="G137">
        <v>228496348</v>
      </c>
      <c r="H137">
        <v>0</v>
      </c>
      <c r="I137">
        <v>228496348</v>
      </c>
      <c r="J137" t="s">
        <v>236</v>
      </c>
    </row>
    <row r="138" spans="1:10" x14ac:dyDescent="0.25">
      <c r="A138" t="s">
        <v>14</v>
      </c>
      <c r="B138" t="s">
        <v>237</v>
      </c>
      <c r="C138" t="s">
        <v>22</v>
      </c>
      <c r="D138">
        <v>108731033</v>
      </c>
      <c r="E138">
        <v>0</v>
      </c>
      <c r="F138">
        <v>0</v>
      </c>
      <c r="G138">
        <v>108731033</v>
      </c>
      <c r="H138">
        <v>0</v>
      </c>
      <c r="I138">
        <v>108731033</v>
      </c>
      <c r="J138" t="s">
        <v>238</v>
      </c>
    </row>
    <row r="139" spans="1:10" x14ac:dyDescent="0.25">
      <c r="A139" t="s">
        <v>14</v>
      </c>
      <c r="B139" t="s">
        <v>239</v>
      </c>
      <c r="C139" t="s">
        <v>22</v>
      </c>
      <c r="D139">
        <v>28413622</v>
      </c>
      <c r="E139">
        <v>0</v>
      </c>
      <c r="F139">
        <v>0</v>
      </c>
      <c r="G139">
        <v>28413622</v>
      </c>
      <c r="H139">
        <v>0</v>
      </c>
      <c r="I139">
        <v>28413622</v>
      </c>
      <c r="J139" t="s">
        <v>240</v>
      </c>
    </row>
    <row r="140" spans="1:10" x14ac:dyDescent="0.25">
      <c r="A140" t="s">
        <v>14</v>
      </c>
      <c r="B140" t="s">
        <v>241</v>
      </c>
      <c r="C140" t="s">
        <v>22</v>
      </c>
      <c r="D140">
        <v>91351693</v>
      </c>
      <c r="E140">
        <v>0</v>
      </c>
      <c r="F140">
        <v>0</v>
      </c>
      <c r="G140">
        <v>91351693</v>
      </c>
      <c r="H140">
        <v>0</v>
      </c>
      <c r="I140">
        <v>91351693</v>
      </c>
      <c r="J140" t="s">
        <v>32</v>
      </c>
    </row>
    <row r="141" spans="1:10" x14ac:dyDescent="0.25">
      <c r="A141" t="s">
        <v>14</v>
      </c>
      <c r="B141" t="s">
        <v>242</v>
      </c>
      <c r="C141" t="s">
        <v>11</v>
      </c>
      <c r="D141">
        <v>-1725692617.3199999</v>
      </c>
      <c r="E141">
        <v>0</v>
      </c>
      <c r="F141">
        <v>129443846.01000001</v>
      </c>
      <c r="G141">
        <v>-1855136463.3299999</v>
      </c>
      <c r="H141">
        <v>0</v>
      </c>
      <c r="I141">
        <v>-1855136463.3299999</v>
      </c>
      <c r="J141" t="s">
        <v>243</v>
      </c>
    </row>
    <row r="142" spans="1:10" x14ac:dyDescent="0.25">
      <c r="A142" t="s">
        <v>14</v>
      </c>
      <c r="B142" t="s">
        <v>244</v>
      </c>
      <c r="C142" t="s">
        <v>22</v>
      </c>
      <c r="D142">
        <v>-1343146102.1900001</v>
      </c>
      <c r="E142">
        <v>0</v>
      </c>
      <c r="F142">
        <v>98853735.75</v>
      </c>
      <c r="G142">
        <v>-1441999837.9400001</v>
      </c>
      <c r="H142">
        <v>0</v>
      </c>
      <c r="I142">
        <v>-1441999837.9400001</v>
      </c>
      <c r="J142" t="s">
        <v>231</v>
      </c>
    </row>
    <row r="143" spans="1:10" x14ac:dyDescent="0.25">
      <c r="A143" t="s">
        <v>14</v>
      </c>
      <c r="B143" t="s">
        <v>245</v>
      </c>
      <c r="C143" t="s">
        <v>22</v>
      </c>
      <c r="D143">
        <v>-346223523.48000002</v>
      </c>
      <c r="E143">
        <v>0</v>
      </c>
      <c r="F143">
        <v>18982544.190000001</v>
      </c>
      <c r="G143">
        <v>-365206067.67000002</v>
      </c>
      <c r="H143">
        <v>0</v>
      </c>
      <c r="I143">
        <v>-365206067.67000002</v>
      </c>
      <c r="J143" t="s">
        <v>228</v>
      </c>
    </row>
    <row r="144" spans="1:10" x14ac:dyDescent="0.25">
      <c r="A144" t="s">
        <v>14</v>
      </c>
      <c r="B144" t="s">
        <v>246</v>
      </c>
      <c r="C144" t="s">
        <v>22</v>
      </c>
      <c r="D144">
        <v>-36322991.649999999</v>
      </c>
      <c r="E144">
        <v>0</v>
      </c>
      <c r="F144">
        <v>11607566.07</v>
      </c>
      <c r="G144">
        <v>-47930557.719999999</v>
      </c>
      <c r="H144">
        <v>0</v>
      </c>
      <c r="I144">
        <v>-47930557.719999999</v>
      </c>
      <c r="J144" t="s">
        <v>234</v>
      </c>
    </row>
    <row r="145" spans="1:10" x14ac:dyDescent="0.25">
      <c r="A145" t="s">
        <v>14</v>
      </c>
      <c r="B145">
        <v>1.9</v>
      </c>
      <c r="C145" t="s">
        <v>17</v>
      </c>
      <c r="D145">
        <v>5287787876.0299997</v>
      </c>
      <c r="E145">
        <v>1040844081.4</v>
      </c>
      <c r="F145">
        <v>754872894.40999997</v>
      </c>
      <c r="G145">
        <v>5573759063.0200005</v>
      </c>
      <c r="H145">
        <v>0</v>
      </c>
      <c r="I145">
        <v>5573759063.0200005</v>
      </c>
      <c r="J145" t="s">
        <v>32</v>
      </c>
    </row>
    <row r="146" spans="1:10" x14ac:dyDescent="0.25">
      <c r="A146" t="s">
        <v>14</v>
      </c>
      <c r="B146" t="s">
        <v>247</v>
      </c>
      <c r="C146" t="s">
        <v>11</v>
      </c>
      <c r="D146">
        <v>4786946049.8900003</v>
      </c>
      <c r="E146">
        <v>591630256.39999998</v>
      </c>
      <c r="F146">
        <v>301798021.85000002</v>
      </c>
      <c r="G146">
        <v>5076778284.4399996</v>
      </c>
      <c r="H146">
        <v>0</v>
      </c>
      <c r="I146">
        <v>5076778284.4399996</v>
      </c>
      <c r="J146" t="s">
        <v>248</v>
      </c>
    </row>
    <row r="147" spans="1:10" x14ac:dyDescent="0.25">
      <c r="A147" t="s">
        <v>14</v>
      </c>
      <c r="B147" t="s">
        <v>249</v>
      </c>
      <c r="C147" t="s">
        <v>22</v>
      </c>
      <c r="D147">
        <v>4786946049.8900003</v>
      </c>
      <c r="E147">
        <v>591630256.39999998</v>
      </c>
      <c r="F147">
        <v>301798021.85000002</v>
      </c>
      <c r="G147">
        <v>5076778284.4399996</v>
      </c>
      <c r="H147">
        <v>0</v>
      </c>
      <c r="I147">
        <v>5076778284.4399996</v>
      </c>
      <c r="J147" t="s">
        <v>250</v>
      </c>
    </row>
    <row r="148" spans="1:10" x14ac:dyDescent="0.25">
      <c r="A148" t="s">
        <v>14</v>
      </c>
      <c r="B148" t="s">
        <v>251</v>
      </c>
      <c r="C148" t="s">
        <v>11</v>
      </c>
      <c r="D148">
        <v>5198000</v>
      </c>
      <c r="E148">
        <v>0</v>
      </c>
      <c r="F148">
        <v>0</v>
      </c>
      <c r="G148">
        <v>5198000</v>
      </c>
      <c r="H148">
        <v>0</v>
      </c>
      <c r="I148">
        <v>5198000</v>
      </c>
      <c r="J148" t="s">
        <v>252</v>
      </c>
    </row>
    <row r="149" spans="1:10" x14ac:dyDescent="0.25">
      <c r="A149" t="s">
        <v>14</v>
      </c>
      <c r="B149" t="s">
        <v>253</v>
      </c>
      <c r="C149" t="s">
        <v>22</v>
      </c>
      <c r="D149">
        <v>5198000</v>
      </c>
      <c r="E149">
        <v>0</v>
      </c>
      <c r="F149">
        <v>0</v>
      </c>
      <c r="G149">
        <v>5198000</v>
      </c>
      <c r="H149">
        <v>0</v>
      </c>
      <c r="I149">
        <v>5198000</v>
      </c>
      <c r="J149" t="s">
        <v>254</v>
      </c>
    </row>
    <row r="150" spans="1:10" x14ac:dyDescent="0.25">
      <c r="A150" t="s">
        <v>14</v>
      </c>
      <c r="B150" t="s">
        <v>255</v>
      </c>
      <c r="C150" t="s">
        <v>11</v>
      </c>
      <c r="D150">
        <v>484729590.26999998</v>
      </c>
      <c r="E150">
        <v>449213825</v>
      </c>
      <c r="F150">
        <v>451761225</v>
      </c>
      <c r="G150">
        <v>482182190.26999998</v>
      </c>
      <c r="H150">
        <v>0</v>
      </c>
      <c r="I150">
        <v>482182190.26999998</v>
      </c>
      <c r="J150" t="s">
        <v>256</v>
      </c>
    </row>
    <row r="151" spans="1:10" x14ac:dyDescent="0.25">
      <c r="A151" t="s">
        <v>14</v>
      </c>
      <c r="B151" t="s">
        <v>257</v>
      </c>
      <c r="C151" t="s">
        <v>22</v>
      </c>
      <c r="D151">
        <v>458548430.26999998</v>
      </c>
      <c r="E151">
        <v>134313825</v>
      </c>
      <c r="F151">
        <v>136861225</v>
      </c>
      <c r="G151">
        <v>456001030.26999998</v>
      </c>
      <c r="H151">
        <v>0</v>
      </c>
      <c r="I151">
        <v>456001030.26999998</v>
      </c>
      <c r="J151" t="s">
        <v>258</v>
      </c>
    </row>
    <row r="152" spans="1:10" x14ac:dyDescent="0.25">
      <c r="A152" t="s">
        <v>14</v>
      </c>
      <c r="B152" t="s">
        <v>259</v>
      </c>
      <c r="C152" t="s">
        <v>22</v>
      </c>
      <c r="D152">
        <v>592810</v>
      </c>
      <c r="E152">
        <v>0</v>
      </c>
      <c r="F152">
        <v>0</v>
      </c>
      <c r="G152">
        <v>592810</v>
      </c>
      <c r="H152">
        <v>0</v>
      </c>
      <c r="I152">
        <v>592810</v>
      </c>
      <c r="J152" t="s">
        <v>260</v>
      </c>
    </row>
    <row r="153" spans="1:10" x14ac:dyDescent="0.25">
      <c r="A153" t="s">
        <v>14</v>
      </c>
      <c r="B153" t="s">
        <v>261</v>
      </c>
      <c r="C153" t="s">
        <v>22</v>
      </c>
      <c r="D153">
        <v>6390000</v>
      </c>
      <c r="E153">
        <v>0</v>
      </c>
      <c r="F153">
        <v>0</v>
      </c>
      <c r="G153">
        <v>6390000</v>
      </c>
      <c r="H153">
        <v>0</v>
      </c>
      <c r="I153">
        <v>6390000</v>
      </c>
      <c r="J153" t="s">
        <v>262</v>
      </c>
    </row>
    <row r="154" spans="1:10" x14ac:dyDescent="0.25">
      <c r="A154" t="s">
        <v>14</v>
      </c>
      <c r="B154" t="s">
        <v>263</v>
      </c>
      <c r="C154" t="s">
        <v>22</v>
      </c>
      <c r="D154">
        <v>19198350</v>
      </c>
      <c r="E154">
        <v>314900000</v>
      </c>
      <c r="F154">
        <v>314900000</v>
      </c>
      <c r="G154">
        <v>19198350</v>
      </c>
      <c r="H154">
        <v>0</v>
      </c>
      <c r="I154">
        <v>19198350</v>
      </c>
      <c r="J154" t="s">
        <v>264</v>
      </c>
    </row>
    <row r="155" spans="1:10" x14ac:dyDescent="0.25">
      <c r="A155" t="s">
        <v>14</v>
      </c>
      <c r="B155" t="s">
        <v>265</v>
      </c>
      <c r="C155" t="s">
        <v>11</v>
      </c>
      <c r="D155">
        <v>52756930</v>
      </c>
      <c r="E155">
        <v>0</v>
      </c>
      <c r="F155">
        <v>0</v>
      </c>
      <c r="G155">
        <v>52756930</v>
      </c>
      <c r="H155">
        <v>0</v>
      </c>
      <c r="I155">
        <v>52756930</v>
      </c>
      <c r="J155" t="s">
        <v>266</v>
      </c>
    </row>
    <row r="156" spans="1:10" x14ac:dyDescent="0.25">
      <c r="A156" t="s">
        <v>14</v>
      </c>
      <c r="B156" t="s">
        <v>267</v>
      </c>
      <c r="C156" t="s">
        <v>22</v>
      </c>
      <c r="D156">
        <v>7196930</v>
      </c>
      <c r="E156">
        <v>0</v>
      </c>
      <c r="F156">
        <v>0</v>
      </c>
      <c r="G156">
        <v>7196930</v>
      </c>
      <c r="H156">
        <v>0</v>
      </c>
      <c r="I156">
        <v>7196930</v>
      </c>
      <c r="J156" t="s">
        <v>268</v>
      </c>
    </row>
    <row r="157" spans="1:10" x14ac:dyDescent="0.25">
      <c r="A157" t="s">
        <v>14</v>
      </c>
      <c r="B157" t="s">
        <v>269</v>
      </c>
      <c r="C157" t="s">
        <v>22</v>
      </c>
      <c r="D157">
        <v>45560000</v>
      </c>
      <c r="E157">
        <v>0</v>
      </c>
      <c r="F157">
        <v>0</v>
      </c>
      <c r="G157">
        <v>45560000</v>
      </c>
      <c r="H157">
        <v>0</v>
      </c>
      <c r="I157">
        <v>45560000</v>
      </c>
      <c r="J157" t="s">
        <v>270</v>
      </c>
    </row>
    <row r="158" spans="1:10" x14ac:dyDescent="0.25">
      <c r="A158" t="s">
        <v>14</v>
      </c>
      <c r="B158" t="s">
        <v>271</v>
      </c>
      <c r="C158" t="s">
        <v>11</v>
      </c>
      <c r="D158">
        <v>-41842694.130000003</v>
      </c>
      <c r="E158">
        <v>0</v>
      </c>
      <c r="F158">
        <v>1313647.56</v>
      </c>
      <c r="G158">
        <v>-43156341.689999998</v>
      </c>
      <c r="H158">
        <v>0</v>
      </c>
      <c r="I158">
        <v>-43156341.689999998</v>
      </c>
      <c r="J158" t="s">
        <v>272</v>
      </c>
    </row>
    <row r="159" spans="1:10" x14ac:dyDescent="0.25">
      <c r="A159" t="s">
        <v>14</v>
      </c>
      <c r="B159" t="s">
        <v>273</v>
      </c>
      <c r="C159" t="s">
        <v>22</v>
      </c>
      <c r="D159">
        <v>-5039854.13</v>
      </c>
      <c r="E159">
        <v>0</v>
      </c>
      <c r="F159">
        <v>179203.56</v>
      </c>
      <c r="G159">
        <v>-5219057.6900000004</v>
      </c>
      <c r="H159">
        <v>0</v>
      </c>
      <c r="I159">
        <v>-5219057.6900000004</v>
      </c>
      <c r="J159" t="s">
        <v>268</v>
      </c>
    </row>
    <row r="160" spans="1:10" x14ac:dyDescent="0.25">
      <c r="A160" t="s">
        <v>14</v>
      </c>
      <c r="B160" t="s">
        <v>274</v>
      </c>
      <c r="C160" t="s">
        <v>22</v>
      </c>
      <c r="D160">
        <v>-36802840</v>
      </c>
      <c r="E160">
        <v>0</v>
      </c>
      <c r="F160">
        <v>1134444</v>
      </c>
      <c r="G160">
        <v>-37937284</v>
      </c>
      <c r="H160">
        <v>0</v>
      </c>
      <c r="I160">
        <v>-37937284</v>
      </c>
      <c r="J160" t="s">
        <v>270</v>
      </c>
    </row>
    <row r="161" spans="1:10" x14ac:dyDescent="0.25">
      <c r="A161" t="s">
        <v>14</v>
      </c>
      <c r="B161">
        <v>2</v>
      </c>
      <c r="C161" t="s">
        <v>15</v>
      </c>
      <c r="D161">
        <v>14875646635.049999</v>
      </c>
      <c r="E161">
        <v>9073026717.9599991</v>
      </c>
      <c r="F161">
        <v>6499871882.7200003</v>
      </c>
      <c r="G161">
        <v>12302491799.809999</v>
      </c>
      <c r="H161">
        <v>12302491799.809999</v>
      </c>
      <c r="I161">
        <v>0</v>
      </c>
      <c r="J161" t="s">
        <v>275</v>
      </c>
    </row>
    <row r="162" spans="1:10" x14ac:dyDescent="0.25">
      <c r="A162" t="s">
        <v>14</v>
      </c>
      <c r="B162" t="s">
        <v>276</v>
      </c>
      <c r="C162" t="s">
        <v>22</v>
      </c>
      <c r="D162">
        <v>-1</v>
      </c>
      <c r="E162">
        <v>0</v>
      </c>
      <c r="F162">
        <v>0</v>
      </c>
      <c r="G162">
        <v>-1</v>
      </c>
      <c r="H162">
        <v>-1</v>
      </c>
      <c r="I162">
        <v>0</v>
      </c>
      <c r="J162" t="s">
        <v>32</v>
      </c>
    </row>
    <row r="163" spans="1:10" x14ac:dyDescent="0.25">
      <c r="A163" t="s">
        <v>14</v>
      </c>
      <c r="B163" t="s">
        <v>277</v>
      </c>
      <c r="C163" t="s">
        <v>22</v>
      </c>
      <c r="D163">
        <v>1</v>
      </c>
      <c r="E163">
        <v>0</v>
      </c>
      <c r="F163">
        <v>0</v>
      </c>
      <c r="G163">
        <v>1</v>
      </c>
      <c r="H163">
        <v>1</v>
      </c>
      <c r="I163">
        <v>0</v>
      </c>
      <c r="J163" t="s">
        <v>278</v>
      </c>
    </row>
    <row r="164" spans="1:10" x14ac:dyDescent="0.25">
      <c r="A164" t="s">
        <v>14</v>
      </c>
      <c r="B164">
        <v>2.4</v>
      </c>
      <c r="C164" t="s">
        <v>17</v>
      </c>
      <c r="D164">
        <v>7893580138.96</v>
      </c>
      <c r="E164">
        <v>6355240690.5</v>
      </c>
      <c r="F164">
        <v>6185100381.7200003</v>
      </c>
      <c r="G164">
        <v>7723439830.1800003</v>
      </c>
      <c r="H164">
        <v>7723439830.1800003</v>
      </c>
      <c r="I164">
        <v>0</v>
      </c>
      <c r="J164" t="s">
        <v>279</v>
      </c>
    </row>
    <row r="165" spans="1:10" x14ac:dyDescent="0.25">
      <c r="A165" t="s">
        <v>14</v>
      </c>
      <c r="B165" t="s">
        <v>280</v>
      </c>
      <c r="C165" t="s">
        <v>11</v>
      </c>
      <c r="D165">
        <v>2479243433.3800001</v>
      </c>
      <c r="E165">
        <v>6074633446.1300001</v>
      </c>
      <c r="F165">
        <v>5882958513.8500004</v>
      </c>
      <c r="G165">
        <v>2287568501.0999999</v>
      </c>
      <c r="H165">
        <v>2287568501.0999999</v>
      </c>
      <c r="I165">
        <v>0</v>
      </c>
      <c r="J165" t="s">
        <v>281</v>
      </c>
    </row>
    <row r="166" spans="1:10" x14ac:dyDescent="0.25">
      <c r="A166" t="s">
        <v>14</v>
      </c>
      <c r="B166" t="s">
        <v>282</v>
      </c>
      <c r="C166" t="s">
        <v>22</v>
      </c>
      <c r="D166">
        <v>534986487.75999999</v>
      </c>
      <c r="E166">
        <v>6074633446.1300001</v>
      </c>
      <c r="F166">
        <v>5882958513.8500004</v>
      </c>
      <c r="G166">
        <v>343311555.48000002</v>
      </c>
      <c r="H166">
        <v>343311555.48000002</v>
      </c>
      <c r="I166">
        <v>0</v>
      </c>
      <c r="J166" t="s">
        <v>283</v>
      </c>
    </row>
    <row r="167" spans="1:10" x14ac:dyDescent="0.25">
      <c r="A167" t="s">
        <v>14</v>
      </c>
      <c r="B167" t="s">
        <v>284</v>
      </c>
      <c r="C167" t="s">
        <v>22</v>
      </c>
      <c r="D167">
        <v>1944256945.6199999</v>
      </c>
      <c r="E167">
        <v>0</v>
      </c>
      <c r="F167">
        <v>0</v>
      </c>
      <c r="G167">
        <v>1944256945.6199999</v>
      </c>
      <c r="H167">
        <v>1944256945.6199999</v>
      </c>
      <c r="I167">
        <v>0</v>
      </c>
      <c r="J167" t="s">
        <v>285</v>
      </c>
    </row>
    <row r="168" spans="1:10" x14ac:dyDescent="0.25">
      <c r="A168" t="s">
        <v>14</v>
      </c>
      <c r="B168" t="s">
        <v>286</v>
      </c>
      <c r="C168" t="s">
        <v>11</v>
      </c>
      <c r="D168">
        <v>114285.72</v>
      </c>
      <c r="E168">
        <v>0</v>
      </c>
      <c r="F168">
        <v>0</v>
      </c>
      <c r="G168">
        <v>114285.72</v>
      </c>
      <c r="H168">
        <v>114285.72</v>
      </c>
      <c r="I168">
        <v>0</v>
      </c>
      <c r="J168" t="s">
        <v>287</v>
      </c>
    </row>
    <row r="169" spans="1:10" x14ac:dyDescent="0.25">
      <c r="A169" t="s">
        <v>14</v>
      </c>
      <c r="B169" t="s">
        <v>288</v>
      </c>
      <c r="C169" t="s">
        <v>22</v>
      </c>
      <c r="D169">
        <v>114285.72</v>
      </c>
      <c r="E169">
        <v>0</v>
      </c>
      <c r="F169">
        <v>0</v>
      </c>
      <c r="G169">
        <v>114285.72</v>
      </c>
      <c r="H169">
        <v>114285.72</v>
      </c>
      <c r="I169">
        <v>0</v>
      </c>
      <c r="J169" t="s">
        <v>80</v>
      </c>
    </row>
    <row r="170" spans="1:10" x14ac:dyDescent="0.25">
      <c r="A170" t="s">
        <v>14</v>
      </c>
      <c r="B170" t="s">
        <v>289</v>
      </c>
      <c r="C170" t="s">
        <v>11</v>
      </c>
      <c r="D170">
        <v>1662697558.99</v>
      </c>
      <c r="E170">
        <v>244999451.84999999</v>
      </c>
      <c r="F170">
        <v>199154814.84999999</v>
      </c>
      <c r="G170">
        <v>1616852921.99</v>
      </c>
      <c r="H170">
        <v>1616852921.99</v>
      </c>
      <c r="I170">
        <v>0</v>
      </c>
      <c r="J170" t="s">
        <v>290</v>
      </c>
    </row>
    <row r="171" spans="1:10" x14ac:dyDescent="0.25">
      <c r="A171" t="s">
        <v>14</v>
      </c>
      <c r="B171" t="s">
        <v>291</v>
      </c>
      <c r="C171" t="s">
        <v>22</v>
      </c>
      <c r="D171">
        <v>78</v>
      </c>
      <c r="E171">
        <v>0</v>
      </c>
      <c r="F171">
        <v>0</v>
      </c>
      <c r="G171">
        <v>78</v>
      </c>
      <c r="H171">
        <v>78</v>
      </c>
      <c r="I171">
        <v>0</v>
      </c>
      <c r="J171" t="s">
        <v>32</v>
      </c>
    </row>
    <row r="172" spans="1:10" x14ac:dyDescent="0.25">
      <c r="A172" t="s">
        <v>14</v>
      </c>
      <c r="B172" t="s">
        <v>292</v>
      </c>
      <c r="C172" t="s">
        <v>22</v>
      </c>
      <c r="D172">
        <v>207159028</v>
      </c>
      <c r="E172">
        <v>24628674</v>
      </c>
      <c r="F172">
        <v>0</v>
      </c>
      <c r="G172">
        <v>182530354</v>
      </c>
      <c r="H172">
        <v>182530354</v>
      </c>
      <c r="I172">
        <v>0</v>
      </c>
      <c r="J172" t="s">
        <v>293</v>
      </c>
    </row>
    <row r="173" spans="1:10" x14ac:dyDescent="0.25">
      <c r="A173" t="s">
        <v>14</v>
      </c>
      <c r="B173" t="s">
        <v>294</v>
      </c>
      <c r="C173" t="s">
        <v>22</v>
      </c>
      <c r="D173">
        <v>149925976.5</v>
      </c>
      <c r="E173">
        <v>139750483.84999999</v>
      </c>
      <c r="F173">
        <v>130940617.84999999</v>
      </c>
      <c r="G173">
        <v>141116110.5</v>
      </c>
      <c r="H173">
        <v>141116110.5</v>
      </c>
      <c r="I173">
        <v>0</v>
      </c>
      <c r="J173" t="s">
        <v>295</v>
      </c>
    </row>
    <row r="174" spans="1:10" x14ac:dyDescent="0.25">
      <c r="A174" t="s">
        <v>14</v>
      </c>
      <c r="B174" t="s">
        <v>296</v>
      </c>
      <c r="C174" t="s">
        <v>22</v>
      </c>
      <c r="D174">
        <v>86623976.5</v>
      </c>
      <c r="E174">
        <v>27616454</v>
      </c>
      <c r="F174">
        <v>20841510</v>
      </c>
      <c r="G174">
        <v>79849032.5</v>
      </c>
      <c r="H174">
        <v>79849032.5</v>
      </c>
      <c r="I174">
        <v>0</v>
      </c>
      <c r="J174" t="s">
        <v>297</v>
      </c>
    </row>
    <row r="175" spans="1:10" x14ac:dyDescent="0.25">
      <c r="A175" t="s">
        <v>14</v>
      </c>
      <c r="B175" t="s">
        <v>298</v>
      </c>
      <c r="C175" t="s">
        <v>22</v>
      </c>
      <c r="D175">
        <v>94817329</v>
      </c>
      <c r="E175">
        <v>14178900</v>
      </c>
      <c r="F175">
        <v>10470701</v>
      </c>
      <c r="G175">
        <v>91109130</v>
      </c>
      <c r="H175">
        <v>91109130</v>
      </c>
      <c r="I175">
        <v>0</v>
      </c>
      <c r="J175" t="s">
        <v>299</v>
      </c>
    </row>
    <row r="176" spans="1:10" x14ac:dyDescent="0.25">
      <c r="A176" t="s">
        <v>14</v>
      </c>
      <c r="B176" t="s">
        <v>300</v>
      </c>
      <c r="C176" t="s">
        <v>22</v>
      </c>
      <c r="D176">
        <v>5961148</v>
      </c>
      <c r="E176">
        <v>389700</v>
      </c>
      <c r="F176">
        <v>1696796</v>
      </c>
      <c r="G176">
        <v>7268244</v>
      </c>
      <c r="H176">
        <v>7268244</v>
      </c>
      <c r="I176">
        <v>0</v>
      </c>
      <c r="J176" t="s">
        <v>108</v>
      </c>
    </row>
    <row r="177" spans="1:10" x14ac:dyDescent="0.25">
      <c r="A177" t="s">
        <v>14</v>
      </c>
      <c r="B177" t="s">
        <v>301</v>
      </c>
      <c r="C177" t="s">
        <v>22</v>
      </c>
      <c r="D177">
        <v>7855229</v>
      </c>
      <c r="E177">
        <v>989900</v>
      </c>
      <c r="F177">
        <v>728752</v>
      </c>
      <c r="G177">
        <v>7594081</v>
      </c>
      <c r="H177">
        <v>7594081</v>
      </c>
      <c r="I177">
        <v>0</v>
      </c>
      <c r="J177" t="s">
        <v>302</v>
      </c>
    </row>
    <row r="178" spans="1:10" x14ac:dyDescent="0.25">
      <c r="A178" t="s">
        <v>14</v>
      </c>
      <c r="B178" t="s">
        <v>303</v>
      </c>
      <c r="C178" t="s">
        <v>22</v>
      </c>
      <c r="D178">
        <v>126752</v>
      </c>
      <c r="E178">
        <v>0</v>
      </c>
      <c r="F178">
        <v>0</v>
      </c>
      <c r="G178">
        <v>126752</v>
      </c>
      <c r="H178">
        <v>126752</v>
      </c>
      <c r="I178">
        <v>0</v>
      </c>
      <c r="J178" t="s">
        <v>304</v>
      </c>
    </row>
    <row r="179" spans="1:10" x14ac:dyDescent="0.25">
      <c r="A179" t="s">
        <v>14</v>
      </c>
      <c r="B179" t="s">
        <v>305</v>
      </c>
      <c r="C179" t="s">
        <v>22</v>
      </c>
      <c r="D179">
        <v>26382665</v>
      </c>
      <c r="E179">
        <v>16658453</v>
      </c>
      <c r="F179">
        <v>14435508</v>
      </c>
      <c r="G179">
        <v>24159720</v>
      </c>
      <c r="H179">
        <v>24159720</v>
      </c>
      <c r="I179">
        <v>0</v>
      </c>
      <c r="J179" t="s">
        <v>306</v>
      </c>
    </row>
    <row r="180" spans="1:10" x14ac:dyDescent="0.25">
      <c r="A180" t="s">
        <v>14</v>
      </c>
      <c r="B180" t="s">
        <v>307</v>
      </c>
      <c r="C180" t="s">
        <v>22</v>
      </c>
      <c r="D180">
        <v>41643055</v>
      </c>
      <c r="E180">
        <v>2840100</v>
      </c>
      <c r="F180">
        <v>2094143</v>
      </c>
      <c r="G180">
        <v>40897098</v>
      </c>
      <c r="H180">
        <v>40897098</v>
      </c>
      <c r="I180">
        <v>0</v>
      </c>
      <c r="J180" t="s">
        <v>308</v>
      </c>
    </row>
    <row r="181" spans="1:10" x14ac:dyDescent="0.25">
      <c r="A181" t="s">
        <v>14</v>
      </c>
      <c r="B181" t="s">
        <v>309</v>
      </c>
      <c r="C181" t="s">
        <v>22</v>
      </c>
      <c r="D181">
        <v>351957105.88999999</v>
      </c>
      <c r="E181">
        <v>0</v>
      </c>
      <c r="F181">
        <v>0</v>
      </c>
      <c r="G181">
        <v>351957105.88999999</v>
      </c>
      <c r="H181">
        <v>351957105.88999999</v>
      </c>
      <c r="I181">
        <v>0</v>
      </c>
      <c r="J181" t="s">
        <v>310</v>
      </c>
    </row>
    <row r="182" spans="1:10" x14ac:dyDescent="0.25">
      <c r="A182" t="s">
        <v>14</v>
      </c>
      <c r="B182" t="s">
        <v>311</v>
      </c>
      <c r="C182" t="s">
        <v>22</v>
      </c>
      <c r="D182">
        <v>614207880.95000005</v>
      </c>
      <c r="E182">
        <v>17946787</v>
      </c>
      <c r="F182">
        <v>17946787</v>
      </c>
      <c r="G182">
        <v>614207880.95000005</v>
      </c>
      <c r="H182">
        <v>614207880.95000005</v>
      </c>
      <c r="I182">
        <v>0</v>
      </c>
      <c r="J182" t="s">
        <v>312</v>
      </c>
    </row>
    <row r="183" spans="1:10" x14ac:dyDescent="0.25">
      <c r="A183" t="s">
        <v>14</v>
      </c>
      <c r="B183" t="s">
        <v>313</v>
      </c>
      <c r="C183" t="s">
        <v>22</v>
      </c>
      <c r="D183">
        <v>76037335.150000006</v>
      </c>
      <c r="E183">
        <v>0</v>
      </c>
      <c r="F183">
        <v>0</v>
      </c>
      <c r="G183">
        <v>76037335.150000006</v>
      </c>
      <c r="H183">
        <v>76037335.150000006</v>
      </c>
      <c r="I183">
        <v>0</v>
      </c>
      <c r="J183" t="s">
        <v>314</v>
      </c>
    </row>
    <row r="184" spans="1:10" x14ac:dyDescent="0.25">
      <c r="A184" t="s">
        <v>14</v>
      </c>
      <c r="B184" t="s">
        <v>315</v>
      </c>
      <c r="C184" t="s">
        <v>11</v>
      </c>
      <c r="D184">
        <v>66</v>
      </c>
      <c r="E184">
        <v>0</v>
      </c>
      <c r="F184">
        <v>0</v>
      </c>
      <c r="G184">
        <v>66</v>
      </c>
      <c r="H184">
        <v>66</v>
      </c>
      <c r="I184">
        <v>0</v>
      </c>
      <c r="J184" t="s">
        <v>316</v>
      </c>
    </row>
    <row r="185" spans="1:10" x14ac:dyDescent="0.25">
      <c r="A185" t="s">
        <v>14</v>
      </c>
      <c r="B185" t="s">
        <v>317</v>
      </c>
      <c r="C185" t="s">
        <v>22</v>
      </c>
      <c r="D185">
        <v>313.2</v>
      </c>
      <c r="E185">
        <v>0</v>
      </c>
      <c r="F185">
        <v>0</v>
      </c>
      <c r="G185">
        <v>313.2</v>
      </c>
      <c r="H185">
        <v>313.2</v>
      </c>
      <c r="I185">
        <v>0</v>
      </c>
      <c r="J185" t="s">
        <v>318</v>
      </c>
    </row>
    <row r="186" spans="1:10" x14ac:dyDescent="0.25">
      <c r="A186" t="s">
        <v>14</v>
      </c>
      <c r="B186" t="s">
        <v>319</v>
      </c>
      <c r="C186" t="s">
        <v>22</v>
      </c>
      <c r="D186">
        <v>-84.09</v>
      </c>
      <c r="E186">
        <v>0</v>
      </c>
      <c r="F186">
        <v>0</v>
      </c>
      <c r="G186">
        <v>-84.09</v>
      </c>
      <c r="H186">
        <v>-84.09</v>
      </c>
      <c r="I186">
        <v>0</v>
      </c>
      <c r="J186" t="s">
        <v>320</v>
      </c>
    </row>
    <row r="187" spans="1:10" x14ac:dyDescent="0.25">
      <c r="A187" t="s">
        <v>14</v>
      </c>
      <c r="B187" t="s">
        <v>321</v>
      </c>
      <c r="C187" t="s">
        <v>22</v>
      </c>
      <c r="D187">
        <v>-163.11000000000001</v>
      </c>
      <c r="E187">
        <v>0</v>
      </c>
      <c r="F187">
        <v>0</v>
      </c>
      <c r="G187">
        <v>-163.11000000000001</v>
      </c>
      <c r="H187">
        <v>-163.11000000000001</v>
      </c>
      <c r="I187">
        <v>0</v>
      </c>
      <c r="J187" t="s">
        <v>117</v>
      </c>
    </row>
    <row r="188" spans="1:10" x14ac:dyDescent="0.25">
      <c r="A188" t="s">
        <v>14</v>
      </c>
      <c r="B188" t="s">
        <v>322</v>
      </c>
      <c r="C188" t="s">
        <v>11</v>
      </c>
      <c r="D188">
        <v>37521520.149999999</v>
      </c>
      <c r="E188">
        <v>35535330</v>
      </c>
      <c r="F188">
        <v>80862861.879999995</v>
      </c>
      <c r="G188">
        <v>82849052.030000001</v>
      </c>
      <c r="H188">
        <v>82849052.030000001</v>
      </c>
      <c r="I188">
        <v>0</v>
      </c>
      <c r="J188" t="s">
        <v>323</v>
      </c>
    </row>
    <row r="189" spans="1:10" x14ac:dyDescent="0.25">
      <c r="A189" t="s">
        <v>14</v>
      </c>
      <c r="B189" t="s">
        <v>324</v>
      </c>
      <c r="C189" t="s">
        <v>22</v>
      </c>
      <c r="D189">
        <v>-436800.01</v>
      </c>
      <c r="E189">
        <v>0</v>
      </c>
      <c r="F189">
        <v>0</v>
      </c>
      <c r="G189">
        <v>-436800.01</v>
      </c>
      <c r="H189">
        <v>-436800.01</v>
      </c>
      <c r="I189">
        <v>0</v>
      </c>
      <c r="J189" t="s">
        <v>325</v>
      </c>
    </row>
    <row r="190" spans="1:10" x14ac:dyDescent="0.25">
      <c r="A190" t="s">
        <v>14</v>
      </c>
      <c r="B190" t="s">
        <v>326</v>
      </c>
      <c r="C190" t="s">
        <v>22</v>
      </c>
      <c r="D190">
        <v>904101.72</v>
      </c>
      <c r="E190">
        <v>1008402</v>
      </c>
      <c r="F190">
        <v>4839345.5</v>
      </c>
      <c r="G190">
        <v>4735045.22</v>
      </c>
      <c r="H190">
        <v>4735045.22</v>
      </c>
      <c r="I190">
        <v>0</v>
      </c>
      <c r="J190" t="s">
        <v>310</v>
      </c>
    </row>
    <row r="191" spans="1:10" x14ac:dyDescent="0.25">
      <c r="A191" t="s">
        <v>14</v>
      </c>
      <c r="B191" t="s">
        <v>327</v>
      </c>
      <c r="C191" t="s">
        <v>22</v>
      </c>
      <c r="D191">
        <v>9697022.8000000007</v>
      </c>
      <c r="E191">
        <v>1659975</v>
      </c>
      <c r="F191">
        <v>6770715</v>
      </c>
      <c r="G191">
        <v>14807762.800000001</v>
      </c>
      <c r="H191">
        <v>14807762.800000001</v>
      </c>
      <c r="I191">
        <v>0</v>
      </c>
      <c r="J191" t="s">
        <v>312</v>
      </c>
    </row>
    <row r="192" spans="1:10" x14ac:dyDescent="0.25">
      <c r="A192" t="s">
        <v>14</v>
      </c>
      <c r="B192" t="s">
        <v>328</v>
      </c>
      <c r="C192" t="s">
        <v>22</v>
      </c>
      <c r="D192">
        <v>311810</v>
      </c>
      <c r="E192">
        <v>0</v>
      </c>
      <c r="F192">
        <v>0</v>
      </c>
      <c r="G192">
        <v>311810</v>
      </c>
      <c r="H192">
        <v>311810</v>
      </c>
      <c r="I192">
        <v>0</v>
      </c>
      <c r="J192" t="s">
        <v>329</v>
      </c>
    </row>
    <row r="193" spans="1:10" x14ac:dyDescent="0.25">
      <c r="A193" t="s">
        <v>14</v>
      </c>
      <c r="B193" t="s">
        <v>330</v>
      </c>
      <c r="C193" t="s">
        <v>22</v>
      </c>
      <c r="D193">
        <v>1999843</v>
      </c>
      <c r="E193">
        <v>18612411</v>
      </c>
      <c r="F193">
        <v>22215246</v>
      </c>
      <c r="G193">
        <v>5602678</v>
      </c>
      <c r="H193">
        <v>5602678</v>
      </c>
      <c r="I193">
        <v>0</v>
      </c>
      <c r="J193" t="s">
        <v>331</v>
      </c>
    </row>
    <row r="194" spans="1:10" x14ac:dyDescent="0.25">
      <c r="A194" t="s">
        <v>14</v>
      </c>
      <c r="B194" t="s">
        <v>332</v>
      </c>
      <c r="C194" t="s">
        <v>22</v>
      </c>
      <c r="D194">
        <v>1145299</v>
      </c>
      <c r="E194">
        <v>0</v>
      </c>
      <c r="F194">
        <v>0</v>
      </c>
      <c r="G194">
        <v>1145299</v>
      </c>
      <c r="H194">
        <v>1145299</v>
      </c>
      <c r="I194">
        <v>0</v>
      </c>
      <c r="J194" t="s">
        <v>32</v>
      </c>
    </row>
    <row r="195" spans="1:10" x14ac:dyDescent="0.25">
      <c r="A195" t="s">
        <v>14</v>
      </c>
      <c r="B195" t="s">
        <v>333</v>
      </c>
      <c r="C195" t="s">
        <v>22</v>
      </c>
      <c r="D195">
        <v>262545</v>
      </c>
      <c r="E195">
        <v>0</v>
      </c>
      <c r="F195">
        <v>0</v>
      </c>
      <c r="G195">
        <v>262545</v>
      </c>
      <c r="H195">
        <v>262545</v>
      </c>
      <c r="I195">
        <v>0</v>
      </c>
      <c r="J195" t="s">
        <v>32</v>
      </c>
    </row>
    <row r="196" spans="1:10" x14ac:dyDescent="0.25">
      <c r="A196" t="s">
        <v>14</v>
      </c>
      <c r="B196" t="s">
        <v>334</v>
      </c>
      <c r="C196" t="s">
        <v>22</v>
      </c>
      <c r="D196">
        <v>3320612.14</v>
      </c>
      <c r="E196">
        <v>4978021</v>
      </c>
      <c r="F196">
        <v>11725302</v>
      </c>
      <c r="G196">
        <v>10067893.140000001</v>
      </c>
      <c r="H196">
        <v>10067893.140000001</v>
      </c>
      <c r="I196">
        <v>0</v>
      </c>
      <c r="J196" t="s">
        <v>335</v>
      </c>
    </row>
    <row r="197" spans="1:10" x14ac:dyDescent="0.25">
      <c r="A197" t="s">
        <v>14</v>
      </c>
      <c r="B197" t="s">
        <v>336</v>
      </c>
      <c r="C197" t="s">
        <v>22</v>
      </c>
      <c r="D197">
        <v>2212516.96</v>
      </c>
      <c r="E197">
        <v>193749</v>
      </c>
      <c r="F197">
        <v>193749</v>
      </c>
      <c r="G197">
        <v>2212516.96</v>
      </c>
      <c r="H197">
        <v>2212516.96</v>
      </c>
      <c r="I197">
        <v>0</v>
      </c>
      <c r="J197" t="s">
        <v>337</v>
      </c>
    </row>
    <row r="198" spans="1:10" x14ac:dyDescent="0.25">
      <c r="A198" t="s">
        <v>14</v>
      </c>
      <c r="B198" t="s">
        <v>338</v>
      </c>
      <c r="C198" t="s">
        <v>22</v>
      </c>
      <c r="D198">
        <v>11842303.66</v>
      </c>
      <c r="E198">
        <v>0</v>
      </c>
      <c r="F198">
        <v>25807864.66</v>
      </c>
      <c r="G198">
        <v>37650168.32</v>
      </c>
      <c r="H198">
        <v>37650168.32</v>
      </c>
      <c r="I198">
        <v>0</v>
      </c>
      <c r="J198" t="s">
        <v>339</v>
      </c>
    </row>
    <row r="199" spans="1:10" x14ac:dyDescent="0.25">
      <c r="A199" t="s">
        <v>14</v>
      </c>
      <c r="B199" t="s">
        <v>340</v>
      </c>
      <c r="C199" t="s">
        <v>22</v>
      </c>
      <c r="D199">
        <v>6262265.8799999999</v>
      </c>
      <c r="E199">
        <v>9082772</v>
      </c>
      <c r="F199">
        <v>9310639.7200000007</v>
      </c>
      <c r="G199">
        <v>6490133.5999999996</v>
      </c>
      <c r="H199">
        <v>6490133.5999999996</v>
      </c>
      <c r="I199">
        <v>0</v>
      </c>
      <c r="J199" t="s">
        <v>341</v>
      </c>
    </row>
    <row r="200" spans="1:10" x14ac:dyDescent="0.25">
      <c r="A200" t="s">
        <v>14</v>
      </c>
      <c r="B200" t="s">
        <v>342</v>
      </c>
      <c r="C200" t="s">
        <v>11</v>
      </c>
      <c r="D200">
        <v>0</v>
      </c>
      <c r="E200">
        <v>0</v>
      </c>
      <c r="F200">
        <v>22123704</v>
      </c>
      <c r="G200">
        <v>22123704</v>
      </c>
      <c r="H200">
        <v>22123704</v>
      </c>
      <c r="I200">
        <v>0</v>
      </c>
      <c r="J200" t="s">
        <v>32</v>
      </c>
    </row>
    <row r="201" spans="1:10" x14ac:dyDescent="0.25">
      <c r="A201" t="s">
        <v>14</v>
      </c>
      <c r="B201" t="s">
        <v>343</v>
      </c>
      <c r="C201" t="s">
        <v>22</v>
      </c>
      <c r="D201">
        <v>0</v>
      </c>
      <c r="E201">
        <v>0</v>
      </c>
      <c r="F201">
        <v>22123704</v>
      </c>
      <c r="G201">
        <v>22123704</v>
      </c>
      <c r="H201">
        <v>22123704</v>
      </c>
      <c r="I201">
        <v>0</v>
      </c>
      <c r="J201" t="s">
        <v>32</v>
      </c>
    </row>
    <row r="202" spans="1:10" x14ac:dyDescent="0.25">
      <c r="A202" t="s">
        <v>14</v>
      </c>
      <c r="B202" t="s">
        <v>344</v>
      </c>
      <c r="C202" t="s">
        <v>11</v>
      </c>
      <c r="D202">
        <v>99082703.219999999</v>
      </c>
      <c r="E202">
        <v>20000</v>
      </c>
      <c r="F202">
        <v>0</v>
      </c>
      <c r="G202">
        <v>99062703.219999999</v>
      </c>
      <c r="H202">
        <v>99062703.219999999</v>
      </c>
      <c r="I202">
        <v>0</v>
      </c>
      <c r="J202" t="s">
        <v>345</v>
      </c>
    </row>
    <row r="203" spans="1:10" x14ac:dyDescent="0.25">
      <c r="A203" t="s">
        <v>14</v>
      </c>
      <c r="B203" t="s">
        <v>346</v>
      </c>
      <c r="C203" t="s">
        <v>22</v>
      </c>
      <c r="D203">
        <v>312.22000000000003</v>
      </c>
      <c r="E203">
        <v>0</v>
      </c>
      <c r="F203">
        <v>0</v>
      </c>
      <c r="G203">
        <v>312.22000000000003</v>
      </c>
      <c r="H203">
        <v>312.22000000000003</v>
      </c>
      <c r="I203">
        <v>0</v>
      </c>
      <c r="J203" t="s">
        <v>347</v>
      </c>
    </row>
    <row r="204" spans="1:10" x14ac:dyDescent="0.25">
      <c r="A204" t="s">
        <v>14</v>
      </c>
      <c r="B204" t="s">
        <v>348</v>
      </c>
      <c r="C204" t="s">
        <v>22</v>
      </c>
      <c r="D204">
        <v>5086558</v>
      </c>
      <c r="E204">
        <v>20000</v>
      </c>
      <c r="F204">
        <v>0</v>
      </c>
      <c r="G204">
        <v>5066558</v>
      </c>
      <c r="H204">
        <v>5066558</v>
      </c>
      <c r="I204">
        <v>0</v>
      </c>
      <c r="J204" t="s">
        <v>349</v>
      </c>
    </row>
    <row r="205" spans="1:10" x14ac:dyDescent="0.25">
      <c r="A205" t="s">
        <v>14</v>
      </c>
      <c r="B205" t="s">
        <v>350</v>
      </c>
      <c r="C205" t="s">
        <v>22</v>
      </c>
      <c r="D205">
        <v>33360</v>
      </c>
      <c r="E205">
        <v>0</v>
      </c>
      <c r="F205">
        <v>0</v>
      </c>
      <c r="G205">
        <v>33360</v>
      </c>
      <c r="H205">
        <v>33360</v>
      </c>
      <c r="I205">
        <v>0</v>
      </c>
      <c r="J205" t="s">
        <v>70</v>
      </c>
    </row>
    <row r="206" spans="1:10" x14ac:dyDescent="0.25">
      <c r="A206" t="s">
        <v>14</v>
      </c>
      <c r="B206" t="s">
        <v>351</v>
      </c>
      <c r="C206" t="s">
        <v>22</v>
      </c>
      <c r="D206">
        <v>25913924</v>
      </c>
      <c r="E206">
        <v>0</v>
      </c>
      <c r="F206">
        <v>0</v>
      </c>
      <c r="G206">
        <v>25913924</v>
      </c>
      <c r="H206">
        <v>25913924</v>
      </c>
      <c r="I206">
        <v>0</v>
      </c>
      <c r="J206" t="s">
        <v>62</v>
      </c>
    </row>
    <row r="207" spans="1:10" x14ac:dyDescent="0.25">
      <c r="A207" t="s">
        <v>14</v>
      </c>
      <c r="B207" t="s">
        <v>352</v>
      </c>
      <c r="C207" t="s">
        <v>22</v>
      </c>
      <c r="D207">
        <v>34310349</v>
      </c>
      <c r="E207">
        <v>0</v>
      </c>
      <c r="F207">
        <v>0</v>
      </c>
      <c r="G207">
        <v>34310349</v>
      </c>
      <c r="H207">
        <v>34310349</v>
      </c>
      <c r="I207">
        <v>0</v>
      </c>
      <c r="J207" t="s">
        <v>64</v>
      </c>
    </row>
    <row r="208" spans="1:10" x14ac:dyDescent="0.25">
      <c r="A208" t="s">
        <v>14</v>
      </c>
      <c r="B208" t="s">
        <v>353</v>
      </c>
      <c r="C208" t="s">
        <v>22</v>
      </c>
      <c r="D208">
        <v>33738200</v>
      </c>
      <c r="E208">
        <v>0</v>
      </c>
      <c r="F208">
        <v>0</v>
      </c>
      <c r="G208">
        <v>33738200</v>
      </c>
      <c r="H208">
        <v>33738200</v>
      </c>
      <c r="I208">
        <v>0</v>
      </c>
      <c r="J208" t="s">
        <v>354</v>
      </c>
    </row>
    <row r="209" spans="1:10" x14ac:dyDescent="0.25">
      <c r="A209" t="s">
        <v>14</v>
      </c>
      <c r="B209" t="s">
        <v>355</v>
      </c>
      <c r="C209" t="s">
        <v>11</v>
      </c>
      <c r="D209">
        <v>800394482</v>
      </c>
      <c r="E209">
        <v>0</v>
      </c>
      <c r="F209">
        <v>487.14</v>
      </c>
      <c r="G209">
        <v>800394969.13999999</v>
      </c>
      <c r="H209">
        <v>800394969.13999999</v>
      </c>
      <c r="I209">
        <v>0</v>
      </c>
      <c r="J209" t="s">
        <v>356</v>
      </c>
    </row>
    <row r="210" spans="1:10" x14ac:dyDescent="0.25">
      <c r="A210" t="s">
        <v>14</v>
      </c>
      <c r="B210" t="s">
        <v>357</v>
      </c>
      <c r="C210" t="s">
        <v>22</v>
      </c>
      <c r="D210">
        <v>795165182</v>
      </c>
      <c r="E210">
        <v>0</v>
      </c>
      <c r="F210">
        <v>487.14</v>
      </c>
      <c r="G210">
        <v>795165669.13999999</v>
      </c>
      <c r="H210">
        <v>795165669.13999999</v>
      </c>
      <c r="I210">
        <v>0</v>
      </c>
      <c r="J210" t="s">
        <v>358</v>
      </c>
    </row>
    <row r="211" spans="1:10" x14ac:dyDescent="0.25">
      <c r="A211" t="s">
        <v>14</v>
      </c>
      <c r="B211" t="s">
        <v>359</v>
      </c>
      <c r="C211" t="s">
        <v>22</v>
      </c>
      <c r="D211">
        <v>5229300</v>
      </c>
      <c r="E211">
        <v>0</v>
      </c>
      <c r="F211">
        <v>0</v>
      </c>
      <c r="G211">
        <v>5229300</v>
      </c>
      <c r="H211">
        <v>5229300</v>
      </c>
      <c r="I211">
        <v>0</v>
      </c>
      <c r="J211" t="s">
        <v>91</v>
      </c>
    </row>
    <row r="212" spans="1:10" x14ac:dyDescent="0.25">
      <c r="A212" t="s">
        <v>14</v>
      </c>
      <c r="B212" t="s">
        <v>360</v>
      </c>
      <c r="C212" t="s">
        <v>11</v>
      </c>
      <c r="D212">
        <v>1905219977.0999999</v>
      </c>
      <c r="E212">
        <v>52462.52</v>
      </c>
      <c r="F212">
        <v>0</v>
      </c>
      <c r="G212">
        <v>1905167514.5799999</v>
      </c>
      <c r="H212">
        <v>1905167514.5799999</v>
      </c>
      <c r="I212">
        <v>0</v>
      </c>
      <c r="J212" t="s">
        <v>32</v>
      </c>
    </row>
    <row r="213" spans="1:10" x14ac:dyDescent="0.25">
      <c r="A213" t="s">
        <v>14</v>
      </c>
      <c r="B213" t="s">
        <v>361</v>
      </c>
      <c r="C213" t="s">
        <v>22</v>
      </c>
      <c r="D213">
        <v>1905219977.0999999</v>
      </c>
      <c r="E213">
        <v>52462.52</v>
      </c>
      <c r="F213">
        <v>0</v>
      </c>
      <c r="G213">
        <v>1905167514.5799999</v>
      </c>
      <c r="H213">
        <v>1905167514.5799999</v>
      </c>
      <c r="I213">
        <v>0</v>
      </c>
      <c r="J213" t="s">
        <v>102</v>
      </c>
    </row>
    <row r="214" spans="1:10" x14ac:dyDescent="0.25">
      <c r="A214" t="s">
        <v>14</v>
      </c>
      <c r="B214" t="s">
        <v>362</v>
      </c>
      <c r="C214" t="s">
        <v>11</v>
      </c>
      <c r="D214">
        <v>695000</v>
      </c>
      <c r="E214">
        <v>0</v>
      </c>
      <c r="F214">
        <v>0</v>
      </c>
      <c r="G214">
        <v>695000</v>
      </c>
      <c r="H214">
        <v>695000</v>
      </c>
      <c r="I214">
        <v>0</v>
      </c>
      <c r="J214" t="s">
        <v>363</v>
      </c>
    </row>
    <row r="215" spans="1:10" x14ac:dyDescent="0.25">
      <c r="A215" t="s">
        <v>14</v>
      </c>
      <c r="B215" t="s">
        <v>364</v>
      </c>
      <c r="C215" t="s">
        <v>22</v>
      </c>
      <c r="D215">
        <v>695000</v>
      </c>
      <c r="E215">
        <v>0</v>
      </c>
      <c r="F215">
        <v>0</v>
      </c>
      <c r="G215">
        <v>695000</v>
      </c>
      <c r="H215">
        <v>695000</v>
      </c>
      <c r="I215">
        <v>0</v>
      </c>
      <c r="J215" t="s">
        <v>365</v>
      </c>
    </row>
    <row r="216" spans="1:10" x14ac:dyDescent="0.25">
      <c r="A216" t="s">
        <v>14</v>
      </c>
      <c r="B216" t="s">
        <v>366</v>
      </c>
      <c r="C216" t="s">
        <v>11</v>
      </c>
      <c r="D216">
        <v>908611112.39999998</v>
      </c>
      <c r="E216">
        <v>0</v>
      </c>
      <c r="F216">
        <v>0</v>
      </c>
      <c r="G216">
        <v>908611112.39999998</v>
      </c>
      <c r="H216">
        <v>908611112.39999998</v>
      </c>
      <c r="I216">
        <v>0</v>
      </c>
      <c r="J216" t="s">
        <v>367</v>
      </c>
    </row>
    <row r="217" spans="1:10" x14ac:dyDescent="0.25">
      <c r="A217" t="s">
        <v>14</v>
      </c>
      <c r="B217" t="s">
        <v>368</v>
      </c>
      <c r="C217" t="s">
        <v>22</v>
      </c>
      <c r="D217">
        <v>908611112.39999998</v>
      </c>
      <c r="E217">
        <v>0</v>
      </c>
      <c r="F217">
        <v>0</v>
      </c>
      <c r="G217">
        <v>908611112.39999998</v>
      </c>
      <c r="H217">
        <v>908611112.39999998</v>
      </c>
      <c r="I217">
        <v>0</v>
      </c>
      <c r="J217" t="s">
        <v>369</v>
      </c>
    </row>
    <row r="218" spans="1:10" x14ac:dyDescent="0.25">
      <c r="A218" t="s">
        <v>14</v>
      </c>
      <c r="B218">
        <v>2.5</v>
      </c>
      <c r="C218" t="s">
        <v>17</v>
      </c>
      <c r="D218">
        <v>856843816.63999999</v>
      </c>
      <c r="E218">
        <v>131252979</v>
      </c>
      <c r="F218">
        <v>129613803</v>
      </c>
      <c r="G218">
        <v>855204640.63999999</v>
      </c>
      <c r="H218">
        <v>855204640.63999999</v>
      </c>
      <c r="I218">
        <v>0</v>
      </c>
      <c r="J218" t="s">
        <v>370</v>
      </c>
    </row>
    <row r="219" spans="1:10" x14ac:dyDescent="0.25">
      <c r="A219" t="s">
        <v>14</v>
      </c>
      <c r="B219" t="s">
        <v>371</v>
      </c>
      <c r="C219" t="s">
        <v>11</v>
      </c>
      <c r="D219">
        <v>68678204.079999998</v>
      </c>
      <c r="E219">
        <v>131252979</v>
      </c>
      <c r="F219">
        <v>129613803</v>
      </c>
      <c r="G219">
        <v>67039028.079999998</v>
      </c>
      <c r="H219">
        <v>67039028.079999998</v>
      </c>
      <c r="I219">
        <v>0</v>
      </c>
      <c r="J219" t="s">
        <v>372</v>
      </c>
    </row>
    <row r="220" spans="1:10" x14ac:dyDescent="0.25">
      <c r="A220" t="s">
        <v>14</v>
      </c>
      <c r="B220" t="s">
        <v>373</v>
      </c>
      <c r="C220" t="s">
        <v>22</v>
      </c>
      <c r="D220">
        <v>58853761.079999998</v>
      </c>
      <c r="E220">
        <v>122914949</v>
      </c>
      <c r="F220">
        <v>121275773</v>
      </c>
      <c r="G220">
        <v>57214585.079999998</v>
      </c>
      <c r="H220">
        <v>57214585.079999998</v>
      </c>
      <c r="I220">
        <v>0</v>
      </c>
      <c r="J220" t="s">
        <v>374</v>
      </c>
    </row>
    <row r="221" spans="1:10" x14ac:dyDescent="0.25">
      <c r="A221" t="s">
        <v>14</v>
      </c>
      <c r="B221" t="s">
        <v>375</v>
      </c>
      <c r="C221" t="s">
        <v>22</v>
      </c>
      <c r="D221">
        <v>898243</v>
      </c>
      <c r="E221">
        <v>0</v>
      </c>
      <c r="F221">
        <v>0</v>
      </c>
      <c r="G221">
        <v>898243</v>
      </c>
      <c r="H221">
        <v>898243</v>
      </c>
      <c r="I221">
        <v>0</v>
      </c>
      <c r="J221" t="s">
        <v>376</v>
      </c>
    </row>
    <row r="222" spans="1:10" x14ac:dyDescent="0.25">
      <c r="A222" t="s">
        <v>14</v>
      </c>
      <c r="B222" t="s">
        <v>377</v>
      </c>
      <c r="C222" t="s">
        <v>22</v>
      </c>
      <c r="D222">
        <v>97000</v>
      </c>
      <c r="E222">
        <v>0</v>
      </c>
      <c r="F222">
        <v>0</v>
      </c>
      <c r="G222">
        <v>97000</v>
      </c>
      <c r="H222">
        <v>97000</v>
      </c>
      <c r="I222">
        <v>0</v>
      </c>
      <c r="J222" t="s">
        <v>378</v>
      </c>
    </row>
    <row r="223" spans="1:10" x14ac:dyDescent="0.25">
      <c r="A223" t="s">
        <v>14</v>
      </c>
      <c r="B223" t="s">
        <v>379</v>
      </c>
      <c r="C223" t="s">
        <v>22</v>
      </c>
      <c r="D223">
        <v>1696427</v>
      </c>
      <c r="E223">
        <v>0</v>
      </c>
      <c r="F223">
        <v>0</v>
      </c>
      <c r="G223">
        <v>1696427</v>
      </c>
      <c r="H223">
        <v>1696427</v>
      </c>
      <c r="I223">
        <v>0</v>
      </c>
      <c r="J223" t="s">
        <v>380</v>
      </c>
    </row>
    <row r="224" spans="1:10" x14ac:dyDescent="0.25">
      <c r="A224" t="s">
        <v>14</v>
      </c>
      <c r="B224" t="s">
        <v>381</v>
      </c>
      <c r="C224" t="s">
        <v>22</v>
      </c>
      <c r="D224">
        <v>245733</v>
      </c>
      <c r="E224">
        <v>0</v>
      </c>
      <c r="F224">
        <v>0</v>
      </c>
      <c r="G224">
        <v>245733</v>
      </c>
      <c r="H224">
        <v>245733</v>
      </c>
      <c r="I224">
        <v>0</v>
      </c>
      <c r="J224" t="s">
        <v>382</v>
      </c>
    </row>
    <row r="225" spans="1:10" x14ac:dyDescent="0.25">
      <c r="A225" t="s">
        <v>14</v>
      </c>
      <c r="B225" t="s">
        <v>383</v>
      </c>
      <c r="C225" t="s">
        <v>22</v>
      </c>
      <c r="D225">
        <v>2380040</v>
      </c>
      <c r="E225">
        <v>0</v>
      </c>
      <c r="F225">
        <v>0</v>
      </c>
      <c r="G225">
        <v>2380040</v>
      </c>
      <c r="H225">
        <v>2380040</v>
      </c>
      <c r="I225">
        <v>0</v>
      </c>
      <c r="J225" t="s">
        <v>384</v>
      </c>
    </row>
    <row r="226" spans="1:10" x14ac:dyDescent="0.25">
      <c r="A226" t="s">
        <v>14</v>
      </c>
      <c r="B226" t="s">
        <v>385</v>
      </c>
      <c r="C226" t="s">
        <v>22</v>
      </c>
      <c r="D226">
        <v>3535000</v>
      </c>
      <c r="E226">
        <v>8338030</v>
      </c>
      <c r="F226">
        <v>8338030</v>
      </c>
      <c r="G226">
        <v>3535000</v>
      </c>
      <c r="H226">
        <v>3535000</v>
      </c>
      <c r="I226">
        <v>0</v>
      </c>
      <c r="J226" t="s">
        <v>386</v>
      </c>
    </row>
    <row r="227" spans="1:10" x14ac:dyDescent="0.25">
      <c r="A227" t="s">
        <v>14</v>
      </c>
      <c r="B227" t="s">
        <v>387</v>
      </c>
      <c r="C227" t="s">
        <v>22</v>
      </c>
      <c r="D227">
        <v>972000</v>
      </c>
      <c r="E227">
        <v>0</v>
      </c>
      <c r="F227">
        <v>0</v>
      </c>
      <c r="G227">
        <v>972000</v>
      </c>
      <c r="H227">
        <v>972000</v>
      </c>
      <c r="I227">
        <v>0</v>
      </c>
      <c r="J227" t="s">
        <v>388</v>
      </c>
    </row>
    <row r="228" spans="1:10" x14ac:dyDescent="0.25">
      <c r="A228" t="s">
        <v>14</v>
      </c>
      <c r="B228" t="s">
        <v>389</v>
      </c>
      <c r="C228" t="s">
        <v>11</v>
      </c>
      <c r="D228">
        <v>788165612.55999994</v>
      </c>
      <c r="E228">
        <v>0</v>
      </c>
      <c r="F228">
        <v>0</v>
      </c>
      <c r="G228">
        <v>788165612.55999994</v>
      </c>
      <c r="H228">
        <v>788165612.55999994</v>
      </c>
      <c r="I228">
        <v>0</v>
      </c>
      <c r="J228" t="s">
        <v>390</v>
      </c>
    </row>
    <row r="229" spans="1:10" x14ac:dyDescent="0.25">
      <c r="A229" t="s">
        <v>14</v>
      </c>
      <c r="B229" t="s">
        <v>391</v>
      </c>
      <c r="C229" t="s">
        <v>22</v>
      </c>
      <c r="D229">
        <v>751316259.86000001</v>
      </c>
      <c r="E229">
        <v>0</v>
      </c>
      <c r="F229">
        <v>0</v>
      </c>
      <c r="G229">
        <v>751316259.86000001</v>
      </c>
      <c r="H229">
        <v>751316259.86000001</v>
      </c>
      <c r="I229">
        <v>0</v>
      </c>
      <c r="J229" t="s">
        <v>392</v>
      </c>
    </row>
    <row r="230" spans="1:10" x14ac:dyDescent="0.25">
      <c r="A230" t="s">
        <v>14</v>
      </c>
      <c r="B230" t="s">
        <v>393</v>
      </c>
      <c r="C230" t="s">
        <v>22</v>
      </c>
      <c r="D230">
        <v>36849352.700000003</v>
      </c>
      <c r="E230">
        <v>0</v>
      </c>
      <c r="F230">
        <v>0</v>
      </c>
      <c r="G230">
        <v>36849352.700000003</v>
      </c>
      <c r="H230">
        <v>36849352.700000003</v>
      </c>
      <c r="I230">
        <v>0</v>
      </c>
      <c r="J230" t="s">
        <v>32</v>
      </c>
    </row>
    <row r="231" spans="1:10" x14ac:dyDescent="0.25">
      <c r="A231" t="s">
        <v>14</v>
      </c>
      <c r="B231">
        <v>2.7</v>
      </c>
      <c r="C231" t="s">
        <v>17</v>
      </c>
      <c r="D231">
        <v>2622141815.02</v>
      </c>
      <c r="E231">
        <v>2402000</v>
      </c>
      <c r="F231">
        <v>21709804</v>
      </c>
      <c r="G231">
        <v>2641449619.02</v>
      </c>
      <c r="H231">
        <v>2641449619.02</v>
      </c>
      <c r="I231">
        <v>0</v>
      </c>
      <c r="J231" t="s">
        <v>394</v>
      </c>
    </row>
    <row r="232" spans="1:10" x14ac:dyDescent="0.25">
      <c r="A232" t="s">
        <v>14</v>
      </c>
      <c r="B232" t="s">
        <v>395</v>
      </c>
      <c r="C232" t="s">
        <v>11</v>
      </c>
      <c r="D232">
        <v>42133400</v>
      </c>
      <c r="E232">
        <v>0</v>
      </c>
      <c r="F232">
        <v>0</v>
      </c>
      <c r="G232">
        <v>42133400</v>
      </c>
      <c r="H232">
        <v>42133400</v>
      </c>
      <c r="I232">
        <v>0</v>
      </c>
      <c r="J232" t="s">
        <v>32</v>
      </c>
    </row>
    <row r="233" spans="1:10" x14ac:dyDescent="0.25">
      <c r="A233" t="s">
        <v>14</v>
      </c>
      <c r="B233" t="s">
        <v>396</v>
      </c>
      <c r="C233" t="s">
        <v>22</v>
      </c>
      <c r="D233">
        <v>42133400</v>
      </c>
      <c r="E233">
        <v>0</v>
      </c>
      <c r="F233">
        <v>0</v>
      </c>
      <c r="G233">
        <v>42133400</v>
      </c>
      <c r="H233">
        <v>42133400</v>
      </c>
      <c r="I233">
        <v>0</v>
      </c>
      <c r="J233" t="s">
        <v>397</v>
      </c>
    </row>
    <row r="234" spans="1:10" x14ac:dyDescent="0.25">
      <c r="A234" t="s">
        <v>14</v>
      </c>
      <c r="B234" t="s">
        <v>398</v>
      </c>
      <c r="C234" t="s">
        <v>11</v>
      </c>
      <c r="D234">
        <v>157707417</v>
      </c>
      <c r="E234">
        <v>2402000</v>
      </c>
      <c r="F234">
        <v>21709804</v>
      </c>
      <c r="G234">
        <v>177015221</v>
      </c>
      <c r="H234">
        <v>177015221</v>
      </c>
      <c r="I234">
        <v>0</v>
      </c>
      <c r="J234" t="s">
        <v>399</v>
      </c>
    </row>
    <row r="235" spans="1:10" x14ac:dyDescent="0.25">
      <c r="A235" t="s">
        <v>14</v>
      </c>
      <c r="B235" t="s">
        <v>400</v>
      </c>
      <c r="C235" t="s">
        <v>22</v>
      </c>
      <c r="D235">
        <v>1717979</v>
      </c>
      <c r="E235">
        <v>0</v>
      </c>
      <c r="F235">
        <v>361605</v>
      </c>
      <c r="G235">
        <v>2079584</v>
      </c>
      <c r="H235">
        <v>2079584</v>
      </c>
      <c r="I235">
        <v>0</v>
      </c>
      <c r="J235" t="s">
        <v>376</v>
      </c>
    </row>
    <row r="236" spans="1:10" x14ac:dyDescent="0.25">
      <c r="A236" t="s">
        <v>14</v>
      </c>
      <c r="B236" t="s">
        <v>401</v>
      </c>
      <c r="C236" t="s">
        <v>22</v>
      </c>
      <c r="D236">
        <v>6077268</v>
      </c>
      <c r="E236">
        <v>0</v>
      </c>
      <c r="F236">
        <v>43410</v>
      </c>
      <c r="G236">
        <v>6120678</v>
      </c>
      <c r="H236">
        <v>6120678</v>
      </c>
      <c r="I236">
        <v>0</v>
      </c>
      <c r="J236" t="s">
        <v>378</v>
      </c>
    </row>
    <row r="237" spans="1:10" x14ac:dyDescent="0.25">
      <c r="A237" t="s">
        <v>14</v>
      </c>
      <c r="B237" t="s">
        <v>402</v>
      </c>
      <c r="C237" t="s">
        <v>22</v>
      </c>
      <c r="D237">
        <v>34980315</v>
      </c>
      <c r="E237">
        <v>0</v>
      </c>
      <c r="F237">
        <v>5807743</v>
      </c>
      <c r="G237">
        <v>40788058</v>
      </c>
      <c r="H237">
        <v>40788058</v>
      </c>
      <c r="I237">
        <v>0</v>
      </c>
      <c r="J237" t="s">
        <v>380</v>
      </c>
    </row>
    <row r="238" spans="1:10" x14ac:dyDescent="0.25">
      <c r="A238" t="s">
        <v>14</v>
      </c>
      <c r="B238" t="s">
        <v>403</v>
      </c>
      <c r="C238" t="s">
        <v>22</v>
      </c>
      <c r="D238">
        <v>29145866</v>
      </c>
      <c r="E238">
        <v>0</v>
      </c>
      <c r="F238">
        <v>7232589</v>
      </c>
      <c r="G238">
        <v>36378455</v>
      </c>
      <c r="H238">
        <v>36378455</v>
      </c>
      <c r="I238">
        <v>0</v>
      </c>
      <c r="J238" t="s">
        <v>384</v>
      </c>
    </row>
    <row r="239" spans="1:10" x14ac:dyDescent="0.25">
      <c r="A239" t="s">
        <v>14</v>
      </c>
      <c r="B239" t="s">
        <v>404</v>
      </c>
      <c r="C239" t="s">
        <v>22</v>
      </c>
      <c r="D239">
        <v>2046854</v>
      </c>
      <c r="E239">
        <v>0</v>
      </c>
      <c r="F239">
        <v>0</v>
      </c>
      <c r="G239">
        <v>2046854</v>
      </c>
      <c r="H239">
        <v>2046854</v>
      </c>
      <c r="I239">
        <v>0</v>
      </c>
      <c r="J239" t="s">
        <v>382</v>
      </c>
    </row>
    <row r="240" spans="1:10" x14ac:dyDescent="0.25">
      <c r="A240" t="s">
        <v>14</v>
      </c>
      <c r="B240" t="s">
        <v>405</v>
      </c>
      <c r="C240" t="s">
        <v>22</v>
      </c>
      <c r="D240">
        <v>2433604</v>
      </c>
      <c r="E240">
        <v>0</v>
      </c>
      <c r="F240">
        <v>0</v>
      </c>
      <c r="G240">
        <v>2433604</v>
      </c>
      <c r="H240">
        <v>2433604</v>
      </c>
      <c r="I240">
        <v>0</v>
      </c>
      <c r="J240" t="s">
        <v>388</v>
      </c>
    </row>
    <row r="241" spans="1:10" x14ac:dyDescent="0.25">
      <c r="A241" t="s">
        <v>14</v>
      </c>
      <c r="B241" t="s">
        <v>406</v>
      </c>
      <c r="C241" t="s">
        <v>22</v>
      </c>
      <c r="D241">
        <v>81305531</v>
      </c>
      <c r="E241">
        <v>2402000</v>
      </c>
      <c r="F241">
        <v>8264457</v>
      </c>
      <c r="G241">
        <v>87167988</v>
      </c>
      <c r="H241">
        <v>87167988</v>
      </c>
      <c r="I241">
        <v>0</v>
      </c>
      <c r="J241" t="s">
        <v>386</v>
      </c>
    </row>
    <row r="242" spans="1:10" x14ac:dyDescent="0.25">
      <c r="A242" t="s">
        <v>14</v>
      </c>
      <c r="B242" t="s">
        <v>407</v>
      </c>
      <c r="C242" t="s">
        <v>11</v>
      </c>
      <c r="D242">
        <v>2422300998.02</v>
      </c>
      <c r="E242">
        <v>0</v>
      </c>
      <c r="F242">
        <v>0</v>
      </c>
      <c r="G242">
        <v>2422300998.02</v>
      </c>
      <c r="H242">
        <v>2422300998.02</v>
      </c>
      <c r="I242">
        <v>0</v>
      </c>
      <c r="J242" t="s">
        <v>408</v>
      </c>
    </row>
    <row r="243" spans="1:10" x14ac:dyDescent="0.25">
      <c r="A243" t="s">
        <v>14</v>
      </c>
      <c r="B243" t="s">
        <v>409</v>
      </c>
      <c r="C243" t="s">
        <v>22</v>
      </c>
      <c r="D243">
        <v>2102655000</v>
      </c>
      <c r="E243">
        <v>0</v>
      </c>
      <c r="F243">
        <v>0</v>
      </c>
      <c r="G243">
        <v>2102655000</v>
      </c>
      <c r="H243">
        <v>2102655000</v>
      </c>
      <c r="I243">
        <v>0</v>
      </c>
      <c r="J243" t="s">
        <v>410</v>
      </c>
    </row>
    <row r="244" spans="1:10" x14ac:dyDescent="0.25">
      <c r="A244" t="s">
        <v>14</v>
      </c>
      <c r="B244" t="s">
        <v>411</v>
      </c>
      <c r="C244" t="s">
        <v>22</v>
      </c>
      <c r="D244">
        <v>319645998.17000002</v>
      </c>
      <c r="E244">
        <v>0</v>
      </c>
      <c r="F244">
        <v>0</v>
      </c>
      <c r="G244">
        <v>319645998.17000002</v>
      </c>
      <c r="H244">
        <v>319645998.17000002</v>
      </c>
      <c r="I244">
        <v>0</v>
      </c>
      <c r="J244" t="s">
        <v>412</v>
      </c>
    </row>
    <row r="245" spans="1:10" x14ac:dyDescent="0.25">
      <c r="A245" t="s">
        <v>14</v>
      </c>
      <c r="B245" t="s">
        <v>413</v>
      </c>
      <c r="C245" t="s">
        <v>22</v>
      </c>
      <c r="D245">
        <v>-0.15</v>
      </c>
      <c r="E245">
        <v>0</v>
      </c>
      <c r="F245">
        <v>0</v>
      </c>
      <c r="G245">
        <v>-0.15</v>
      </c>
      <c r="H245">
        <v>-0.15</v>
      </c>
      <c r="I245">
        <v>0</v>
      </c>
      <c r="J245" t="s">
        <v>414</v>
      </c>
    </row>
    <row r="246" spans="1:10" x14ac:dyDescent="0.25">
      <c r="A246" t="s">
        <v>14</v>
      </c>
      <c r="B246">
        <v>2.9</v>
      </c>
      <c r="C246" t="s">
        <v>17</v>
      </c>
      <c r="D246">
        <v>3503080864.4299998</v>
      </c>
      <c r="E246">
        <v>2584131048.46</v>
      </c>
      <c r="F246">
        <v>163447894</v>
      </c>
      <c r="G246">
        <v>1082397709.97</v>
      </c>
      <c r="H246">
        <v>1082397709.97</v>
      </c>
      <c r="I246">
        <v>0</v>
      </c>
      <c r="J246" t="s">
        <v>415</v>
      </c>
    </row>
    <row r="247" spans="1:10" x14ac:dyDescent="0.25">
      <c r="A247" t="s">
        <v>14</v>
      </c>
      <c r="B247" t="s">
        <v>416</v>
      </c>
      <c r="C247" t="s">
        <v>11</v>
      </c>
      <c r="D247">
        <v>3138806135.5799999</v>
      </c>
      <c r="E247">
        <v>2584131048.46</v>
      </c>
      <c r="F247">
        <v>163447894</v>
      </c>
      <c r="G247">
        <v>718122981.12</v>
      </c>
      <c r="H247">
        <v>718122981.12</v>
      </c>
      <c r="I247">
        <v>0</v>
      </c>
      <c r="J247" t="s">
        <v>417</v>
      </c>
    </row>
    <row r="248" spans="1:10" x14ac:dyDescent="0.25">
      <c r="A248" t="s">
        <v>14</v>
      </c>
      <c r="B248" t="s">
        <v>418</v>
      </c>
      <c r="C248" t="s">
        <v>22</v>
      </c>
      <c r="D248">
        <v>3017228548.27</v>
      </c>
      <c r="E248">
        <v>2574044334.46</v>
      </c>
      <c r="F248">
        <v>148929176</v>
      </c>
      <c r="G248">
        <v>592113389.80999994</v>
      </c>
      <c r="H248">
        <v>592113389.80999994</v>
      </c>
      <c r="I248">
        <v>0</v>
      </c>
      <c r="J248" t="s">
        <v>419</v>
      </c>
    </row>
    <row r="249" spans="1:10" x14ac:dyDescent="0.25">
      <c r="A249" t="s">
        <v>14</v>
      </c>
      <c r="B249" t="s">
        <v>420</v>
      </c>
      <c r="C249" t="s">
        <v>22</v>
      </c>
      <c r="D249">
        <v>33949202</v>
      </c>
      <c r="E249">
        <v>6179300</v>
      </c>
      <c r="F249">
        <v>2557200</v>
      </c>
      <c r="G249">
        <v>30327102</v>
      </c>
      <c r="H249">
        <v>30327102</v>
      </c>
      <c r="I249">
        <v>0</v>
      </c>
      <c r="J249" t="s">
        <v>32</v>
      </c>
    </row>
    <row r="250" spans="1:10" x14ac:dyDescent="0.25">
      <c r="A250" t="s">
        <v>14</v>
      </c>
      <c r="B250" t="s">
        <v>421</v>
      </c>
      <c r="C250" t="s">
        <v>22</v>
      </c>
      <c r="D250">
        <v>87628385.310000002</v>
      </c>
      <c r="E250">
        <v>3907414</v>
      </c>
      <c r="F250">
        <v>11961518</v>
      </c>
      <c r="G250">
        <v>95682489.310000002</v>
      </c>
      <c r="H250">
        <v>95682489.310000002</v>
      </c>
      <c r="I250">
        <v>0</v>
      </c>
      <c r="J250" t="s">
        <v>422</v>
      </c>
    </row>
    <row r="251" spans="1:10" x14ac:dyDescent="0.25">
      <c r="A251" t="s">
        <v>14</v>
      </c>
      <c r="B251" t="s">
        <v>423</v>
      </c>
      <c r="C251" t="s">
        <v>11</v>
      </c>
      <c r="D251">
        <v>321827287.56999999</v>
      </c>
      <c r="E251">
        <v>0</v>
      </c>
      <c r="F251">
        <v>0</v>
      </c>
      <c r="G251">
        <v>321827287.56999999</v>
      </c>
      <c r="H251">
        <v>321827287.56999999</v>
      </c>
      <c r="I251">
        <v>0</v>
      </c>
      <c r="J251" t="s">
        <v>424</v>
      </c>
    </row>
    <row r="252" spans="1:10" x14ac:dyDescent="0.25">
      <c r="A252" t="s">
        <v>14</v>
      </c>
      <c r="B252" t="s">
        <v>425</v>
      </c>
      <c r="C252" t="s">
        <v>22</v>
      </c>
      <c r="D252">
        <v>321827287.56999999</v>
      </c>
      <c r="E252">
        <v>0</v>
      </c>
      <c r="F252">
        <v>0</v>
      </c>
      <c r="G252">
        <v>321827287.56999999</v>
      </c>
      <c r="H252">
        <v>321827287.56999999</v>
      </c>
      <c r="I252">
        <v>0</v>
      </c>
      <c r="J252" t="s">
        <v>426</v>
      </c>
    </row>
    <row r="253" spans="1:10" x14ac:dyDescent="0.25">
      <c r="A253" t="s">
        <v>14</v>
      </c>
      <c r="B253" t="s">
        <v>427</v>
      </c>
      <c r="C253" t="s">
        <v>11</v>
      </c>
      <c r="D253">
        <v>42447441.280000001</v>
      </c>
      <c r="E253">
        <v>0</v>
      </c>
      <c r="F253">
        <v>0</v>
      </c>
      <c r="G253">
        <v>42447441.280000001</v>
      </c>
      <c r="H253">
        <v>42447441.280000001</v>
      </c>
      <c r="I253">
        <v>0</v>
      </c>
      <c r="J253" t="s">
        <v>428</v>
      </c>
    </row>
    <row r="254" spans="1:10" x14ac:dyDescent="0.25">
      <c r="A254" t="s">
        <v>14</v>
      </c>
      <c r="B254" t="s">
        <v>429</v>
      </c>
      <c r="C254" t="s">
        <v>22</v>
      </c>
      <c r="D254">
        <v>42021241.280000001</v>
      </c>
      <c r="E254">
        <v>0</v>
      </c>
      <c r="F254">
        <v>0</v>
      </c>
      <c r="G254">
        <v>42021241.280000001</v>
      </c>
      <c r="H254">
        <v>42021241.280000001</v>
      </c>
      <c r="I254">
        <v>0</v>
      </c>
      <c r="J254" t="s">
        <v>430</v>
      </c>
    </row>
    <row r="255" spans="1:10" x14ac:dyDescent="0.25">
      <c r="A255" t="s">
        <v>14</v>
      </c>
      <c r="B255" t="s">
        <v>431</v>
      </c>
      <c r="C255" t="s">
        <v>22</v>
      </c>
      <c r="D255">
        <v>426200</v>
      </c>
      <c r="E255">
        <v>0</v>
      </c>
      <c r="F255">
        <v>0</v>
      </c>
      <c r="G255">
        <v>426200</v>
      </c>
      <c r="H255">
        <v>426200</v>
      </c>
      <c r="I255">
        <v>0</v>
      </c>
      <c r="J255" t="s">
        <v>32</v>
      </c>
    </row>
    <row r="256" spans="1:10" x14ac:dyDescent="0.25">
      <c r="A256" t="s">
        <v>14</v>
      </c>
      <c r="B256">
        <v>3</v>
      </c>
      <c r="C256" t="s">
        <v>15</v>
      </c>
      <c r="D256">
        <v>21367234234.709999</v>
      </c>
      <c r="E256">
        <v>342064047.48000002</v>
      </c>
      <c r="F256">
        <v>43396553</v>
      </c>
      <c r="G256">
        <v>21068566740.23</v>
      </c>
      <c r="H256">
        <v>0</v>
      </c>
      <c r="I256">
        <v>21068566740.23</v>
      </c>
      <c r="J256" t="s">
        <v>432</v>
      </c>
    </row>
    <row r="257" spans="1:10" x14ac:dyDescent="0.25">
      <c r="A257" t="s">
        <v>14</v>
      </c>
      <c r="B257">
        <v>3.1</v>
      </c>
      <c r="C257" t="s">
        <v>17</v>
      </c>
      <c r="D257">
        <v>21367234234.709999</v>
      </c>
      <c r="E257">
        <v>342064047.48000002</v>
      </c>
      <c r="F257">
        <v>43396553</v>
      </c>
      <c r="G257">
        <v>21068566740.23</v>
      </c>
      <c r="H257">
        <v>0</v>
      </c>
      <c r="I257">
        <v>21068566740.23</v>
      </c>
      <c r="J257" t="s">
        <v>433</v>
      </c>
    </row>
    <row r="258" spans="1:10" x14ac:dyDescent="0.25">
      <c r="A258" t="s">
        <v>14</v>
      </c>
      <c r="B258" t="s">
        <v>434</v>
      </c>
      <c r="C258" t="s">
        <v>11</v>
      </c>
      <c r="D258">
        <v>23516470404.950001</v>
      </c>
      <c r="E258">
        <v>76016052</v>
      </c>
      <c r="F258">
        <v>43396553</v>
      </c>
      <c r="G258">
        <v>23483850905.950001</v>
      </c>
      <c r="H258">
        <v>0</v>
      </c>
      <c r="I258">
        <v>23483850905.950001</v>
      </c>
      <c r="J258" t="s">
        <v>435</v>
      </c>
    </row>
    <row r="259" spans="1:10" x14ac:dyDescent="0.25">
      <c r="A259" t="s">
        <v>14</v>
      </c>
      <c r="B259" t="s">
        <v>436</v>
      </c>
      <c r="C259" t="s">
        <v>22</v>
      </c>
      <c r="D259">
        <v>23516470404.950001</v>
      </c>
      <c r="E259">
        <v>76016052</v>
      </c>
      <c r="F259">
        <v>43396553</v>
      </c>
      <c r="G259">
        <v>23483850905.950001</v>
      </c>
      <c r="H259">
        <v>0</v>
      </c>
      <c r="I259">
        <v>23483850905.950001</v>
      </c>
      <c r="J259" t="s">
        <v>437</v>
      </c>
    </row>
    <row r="260" spans="1:10" x14ac:dyDescent="0.25">
      <c r="A260" t="s">
        <v>14</v>
      </c>
      <c r="B260" t="s">
        <v>438</v>
      </c>
      <c r="C260" t="s">
        <v>11</v>
      </c>
      <c r="D260">
        <v>5320000</v>
      </c>
      <c r="E260">
        <v>0</v>
      </c>
      <c r="F260">
        <v>0</v>
      </c>
      <c r="G260">
        <v>5320000</v>
      </c>
      <c r="H260">
        <v>0</v>
      </c>
      <c r="I260">
        <v>5320000</v>
      </c>
      <c r="J260" t="s">
        <v>439</v>
      </c>
    </row>
    <row r="261" spans="1:10" x14ac:dyDescent="0.25">
      <c r="A261" t="s">
        <v>14</v>
      </c>
      <c r="B261" t="s">
        <v>440</v>
      </c>
      <c r="C261" t="s">
        <v>22</v>
      </c>
      <c r="D261">
        <v>5320000</v>
      </c>
      <c r="E261">
        <v>0</v>
      </c>
      <c r="F261">
        <v>0</v>
      </c>
      <c r="G261">
        <v>5320000</v>
      </c>
      <c r="H261">
        <v>0</v>
      </c>
      <c r="I261">
        <v>5320000</v>
      </c>
      <c r="J261" t="s">
        <v>441</v>
      </c>
    </row>
    <row r="262" spans="1:10" x14ac:dyDescent="0.25">
      <c r="A262" t="s">
        <v>14</v>
      </c>
      <c r="B262" t="s">
        <v>442</v>
      </c>
      <c r="C262" t="s">
        <v>11</v>
      </c>
      <c r="D262">
        <v>96056829.760000005</v>
      </c>
      <c r="E262">
        <v>0</v>
      </c>
      <c r="F262">
        <v>0</v>
      </c>
      <c r="G262">
        <v>96056829.760000005</v>
      </c>
      <c r="H262">
        <v>0</v>
      </c>
      <c r="I262">
        <v>96056829.760000005</v>
      </c>
      <c r="J262" t="s">
        <v>443</v>
      </c>
    </row>
    <row r="263" spans="1:10" x14ac:dyDescent="0.25">
      <c r="A263" t="s">
        <v>14</v>
      </c>
      <c r="B263" t="s">
        <v>444</v>
      </c>
      <c r="C263" t="s">
        <v>22</v>
      </c>
      <c r="D263">
        <v>96056829.760000005</v>
      </c>
      <c r="E263">
        <v>0</v>
      </c>
      <c r="F263">
        <v>0</v>
      </c>
      <c r="G263">
        <v>96056829.760000005</v>
      </c>
      <c r="H263">
        <v>0</v>
      </c>
      <c r="I263">
        <v>96056829.760000005</v>
      </c>
      <c r="J263" t="s">
        <v>445</v>
      </c>
    </row>
    <row r="264" spans="1:10" x14ac:dyDescent="0.25">
      <c r="A264" t="s">
        <v>14</v>
      </c>
      <c r="B264" t="s">
        <v>446</v>
      </c>
      <c r="C264" t="s">
        <v>11</v>
      </c>
      <c r="D264">
        <v>0.86</v>
      </c>
      <c r="E264">
        <v>0</v>
      </c>
      <c r="F264">
        <v>0</v>
      </c>
      <c r="G264">
        <v>0.86</v>
      </c>
      <c r="H264">
        <v>0</v>
      </c>
      <c r="I264">
        <v>0.86</v>
      </c>
      <c r="J264" t="s">
        <v>447</v>
      </c>
    </row>
    <row r="265" spans="1:10" x14ac:dyDescent="0.25">
      <c r="A265" t="s">
        <v>14</v>
      </c>
      <c r="B265" t="s">
        <v>448</v>
      </c>
      <c r="C265" t="s">
        <v>22</v>
      </c>
      <c r="D265">
        <v>0.86</v>
      </c>
      <c r="E265">
        <v>0</v>
      </c>
      <c r="F265">
        <v>0</v>
      </c>
      <c r="G265">
        <v>0.86</v>
      </c>
      <c r="H265">
        <v>0</v>
      </c>
      <c r="I265">
        <v>0.86</v>
      </c>
      <c r="J265" t="s">
        <v>449</v>
      </c>
    </row>
    <row r="266" spans="1:10" x14ac:dyDescent="0.25">
      <c r="A266" t="s">
        <v>14</v>
      </c>
      <c r="B266" t="s">
        <v>450</v>
      </c>
      <c r="C266" t="s">
        <v>11</v>
      </c>
      <c r="D266">
        <v>-2250613000.8600001</v>
      </c>
      <c r="E266">
        <v>266047995.47999999</v>
      </c>
      <c r="F266">
        <v>0</v>
      </c>
      <c r="G266">
        <v>-2516660996.3400002</v>
      </c>
      <c r="H266">
        <v>0</v>
      </c>
      <c r="I266">
        <v>-2516660996.3400002</v>
      </c>
      <c r="J266" t="s">
        <v>451</v>
      </c>
    </row>
    <row r="267" spans="1:10" x14ac:dyDescent="0.25">
      <c r="A267" t="s">
        <v>14</v>
      </c>
      <c r="B267" t="s">
        <v>452</v>
      </c>
      <c r="C267" t="s">
        <v>22</v>
      </c>
      <c r="D267">
        <v>-1682380255.25</v>
      </c>
      <c r="E267">
        <v>194309636.00999999</v>
      </c>
      <c r="F267">
        <v>0</v>
      </c>
      <c r="G267">
        <v>-1876689891.26</v>
      </c>
      <c r="H267">
        <v>0</v>
      </c>
      <c r="I267">
        <v>-1876689891.26</v>
      </c>
      <c r="J267" t="s">
        <v>453</v>
      </c>
    </row>
    <row r="268" spans="1:10" x14ac:dyDescent="0.25">
      <c r="A268" t="s">
        <v>14</v>
      </c>
      <c r="B268" t="s">
        <v>454</v>
      </c>
      <c r="C268" t="s">
        <v>22</v>
      </c>
      <c r="D268">
        <v>-554218505.00999999</v>
      </c>
      <c r="E268">
        <v>70424711.909999996</v>
      </c>
      <c r="F268">
        <v>0</v>
      </c>
      <c r="G268">
        <v>-624643216.91999996</v>
      </c>
      <c r="H268">
        <v>0</v>
      </c>
      <c r="I268">
        <v>-624643216.91999996</v>
      </c>
      <c r="J268" t="s">
        <v>455</v>
      </c>
    </row>
    <row r="269" spans="1:10" x14ac:dyDescent="0.25">
      <c r="A269" t="s">
        <v>14</v>
      </c>
      <c r="B269" t="s">
        <v>456</v>
      </c>
      <c r="C269" t="s">
        <v>22</v>
      </c>
      <c r="D269">
        <v>-14014240.6</v>
      </c>
      <c r="E269">
        <v>1313647.56</v>
      </c>
      <c r="F269">
        <v>0</v>
      </c>
      <c r="G269">
        <v>-15327888.16</v>
      </c>
      <c r="H269">
        <v>0</v>
      </c>
      <c r="I269">
        <v>-15327888.16</v>
      </c>
      <c r="J269" t="s">
        <v>457</v>
      </c>
    </row>
    <row r="270" spans="1:10" x14ac:dyDescent="0.25">
      <c r="A270" t="s">
        <v>14</v>
      </c>
      <c r="B270">
        <v>4</v>
      </c>
      <c r="C270" t="s">
        <v>15</v>
      </c>
      <c r="D270">
        <v>12641260860.32</v>
      </c>
      <c r="E270">
        <v>188291986</v>
      </c>
      <c r="F270">
        <v>4362805160.5699997</v>
      </c>
      <c r="G270">
        <v>16815774034.889999</v>
      </c>
      <c r="H270">
        <v>0</v>
      </c>
      <c r="I270">
        <v>16815774034.889999</v>
      </c>
      <c r="J270" t="s">
        <v>458</v>
      </c>
    </row>
    <row r="271" spans="1:10" x14ac:dyDescent="0.25">
      <c r="A271" t="s">
        <v>14</v>
      </c>
      <c r="B271">
        <v>4.0999999999999996</v>
      </c>
      <c r="C271" t="s">
        <v>17</v>
      </c>
      <c r="D271">
        <v>2747995853.1700001</v>
      </c>
      <c r="E271">
        <v>13711725</v>
      </c>
      <c r="F271">
        <v>1030535251.0599999</v>
      </c>
      <c r="G271">
        <v>3764819379.23</v>
      </c>
      <c r="H271">
        <v>0</v>
      </c>
      <c r="I271">
        <v>3764819379.23</v>
      </c>
      <c r="J271" t="s">
        <v>459</v>
      </c>
    </row>
    <row r="272" spans="1:10" x14ac:dyDescent="0.25">
      <c r="A272" t="s">
        <v>14</v>
      </c>
      <c r="B272" t="s">
        <v>460</v>
      </c>
      <c r="C272" t="s">
        <v>11</v>
      </c>
      <c r="D272">
        <v>2380460019.3699999</v>
      </c>
      <c r="E272">
        <v>0</v>
      </c>
      <c r="F272">
        <v>699962438</v>
      </c>
      <c r="G272">
        <v>3080422457.3699999</v>
      </c>
      <c r="H272">
        <v>0</v>
      </c>
      <c r="I272">
        <v>3080422457.3699999</v>
      </c>
      <c r="J272" t="s">
        <v>461</v>
      </c>
    </row>
    <row r="273" spans="1:10" x14ac:dyDescent="0.25">
      <c r="A273" t="s">
        <v>14</v>
      </c>
      <c r="B273" t="s">
        <v>462</v>
      </c>
      <c r="C273" t="s">
        <v>22</v>
      </c>
      <c r="D273">
        <v>293160225</v>
      </c>
      <c r="E273">
        <v>0</v>
      </c>
      <c r="F273">
        <v>5261075</v>
      </c>
      <c r="G273">
        <v>298421300</v>
      </c>
      <c r="H273">
        <v>0</v>
      </c>
      <c r="I273">
        <v>298421300</v>
      </c>
      <c r="J273" t="s">
        <v>38</v>
      </c>
    </row>
    <row r="274" spans="1:10" x14ac:dyDescent="0.25">
      <c r="A274" t="s">
        <v>14</v>
      </c>
      <c r="B274" t="s">
        <v>463</v>
      </c>
      <c r="C274" t="s">
        <v>22</v>
      </c>
      <c r="D274">
        <v>114119641</v>
      </c>
      <c r="E274">
        <v>0</v>
      </c>
      <c r="F274">
        <v>33365533</v>
      </c>
      <c r="G274">
        <v>147485174</v>
      </c>
      <c r="H274">
        <v>0</v>
      </c>
      <c r="I274">
        <v>147485174</v>
      </c>
      <c r="J274" t="s">
        <v>40</v>
      </c>
    </row>
    <row r="275" spans="1:10" x14ac:dyDescent="0.25">
      <c r="A275" t="s">
        <v>14</v>
      </c>
      <c r="B275" t="s">
        <v>464</v>
      </c>
      <c r="C275" t="s">
        <v>22</v>
      </c>
      <c r="D275">
        <v>120000</v>
      </c>
      <c r="E275">
        <v>0</v>
      </c>
      <c r="F275">
        <v>0</v>
      </c>
      <c r="G275">
        <v>120000</v>
      </c>
      <c r="H275">
        <v>0</v>
      </c>
      <c r="I275">
        <v>120000</v>
      </c>
      <c r="J275" t="s">
        <v>465</v>
      </c>
    </row>
    <row r="276" spans="1:10" x14ac:dyDescent="0.25">
      <c r="A276" t="s">
        <v>14</v>
      </c>
      <c r="B276" t="s">
        <v>466</v>
      </c>
      <c r="C276" t="s">
        <v>22</v>
      </c>
      <c r="D276">
        <v>737717</v>
      </c>
      <c r="E276">
        <v>0</v>
      </c>
      <c r="F276">
        <v>0</v>
      </c>
      <c r="G276">
        <v>737717</v>
      </c>
      <c r="H276">
        <v>0</v>
      </c>
      <c r="I276">
        <v>737717</v>
      </c>
      <c r="J276" t="s">
        <v>467</v>
      </c>
    </row>
    <row r="277" spans="1:10" x14ac:dyDescent="0.25">
      <c r="A277" t="s">
        <v>14</v>
      </c>
      <c r="B277" t="s">
        <v>468</v>
      </c>
      <c r="C277" t="s">
        <v>22</v>
      </c>
      <c r="D277">
        <v>6706950</v>
      </c>
      <c r="E277">
        <v>0</v>
      </c>
      <c r="F277">
        <v>424000</v>
      </c>
      <c r="G277">
        <v>7130950</v>
      </c>
      <c r="H277">
        <v>0</v>
      </c>
      <c r="I277">
        <v>7130950</v>
      </c>
      <c r="J277" t="s">
        <v>42</v>
      </c>
    </row>
    <row r="278" spans="1:10" x14ac:dyDescent="0.25">
      <c r="A278" t="s">
        <v>14</v>
      </c>
      <c r="B278" t="s">
        <v>469</v>
      </c>
      <c r="C278" t="s">
        <v>22</v>
      </c>
      <c r="D278">
        <v>6119606.4000000004</v>
      </c>
      <c r="E278">
        <v>0</v>
      </c>
      <c r="F278">
        <v>158240</v>
      </c>
      <c r="G278">
        <v>6277846.4000000004</v>
      </c>
      <c r="H278">
        <v>0</v>
      </c>
      <c r="I278">
        <v>6277846.4000000004</v>
      </c>
      <c r="J278" t="s">
        <v>44</v>
      </c>
    </row>
    <row r="279" spans="1:10" x14ac:dyDescent="0.25">
      <c r="A279" t="s">
        <v>14</v>
      </c>
      <c r="B279" t="s">
        <v>470</v>
      </c>
      <c r="C279" t="s">
        <v>22</v>
      </c>
      <c r="D279">
        <v>40194000</v>
      </c>
      <c r="E279">
        <v>0</v>
      </c>
      <c r="F279">
        <v>12331000</v>
      </c>
      <c r="G279">
        <v>52525000</v>
      </c>
      <c r="H279">
        <v>0</v>
      </c>
      <c r="I279">
        <v>52525000</v>
      </c>
      <c r="J279" t="s">
        <v>46</v>
      </c>
    </row>
    <row r="280" spans="1:10" x14ac:dyDescent="0.25">
      <c r="A280" t="s">
        <v>14</v>
      </c>
      <c r="B280" t="s">
        <v>471</v>
      </c>
      <c r="C280" t="s">
        <v>22</v>
      </c>
      <c r="D280">
        <v>528000</v>
      </c>
      <c r="E280">
        <v>0</v>
      </c>
      <c r="F280">
        <v>101000</v>
      </c>
      <c r="G280">
        <v>629000</v>
      </c>
      <c r="H280">
        <v>0</v>
      </c>
      <c r="I280">
        <v>629000</v>
      </c>
      <c r="J280" t="s">
        <v>472</v>
      </c>
    </row>
    <row r="281" spans="1:10" x14ac:dyDescent="0.25">
      <c r="A281" t="s">
        <v>14</v>
      </c>
      <c r="B281" t="s">
        <v>473</v>
      </c>
      <c r="C281" t="s">
        <v>22</v>
      </c>
      <c r="D281">
        <v>102358854</v>
      </c>
      <c r="E281">
        <v>0</v>
      </c>
      <c r="F281">
        <v>25946795</v>
      </c>
      <c r="G281">
        <v>128305649</v>
      </c>
      <c r="H281">
        <v>0</v>
      </c>
      <c r="I281">
        <v>128305649</v>
      </c>
      <c r="J281" t="s">
        <v>48</v>
      </c>
    </row>
    <row r="282" spans="1:10" x14ac:dyDescent="0.25">
      <c r="A282" t="s">
        <v>14</v>
      </c>
      <c r="B282" t="s">
        <v>474</v>
      </c>
      <c r="C282" t="s">
        <v>22</v>
      </c>
      <c r="D282">
        <v>1807864253</v>
      </c>
      <c r="E282">
        <v>0</v>
      </c>
      <c r="F282">
        <v>614628881</v>
      </c>
      <c r="G282">
        <v>2422493134</v>
      </c>
      <c r="H282">
        <v>0</v>
      </c>
      <c r="I282">
        <v>2422493134</v>
      </c>
      <c r="J282" t="s">
        <v>32</v>
      </c>
    </row>
    <row r="283" spans="1:10" x14ac:dyDescent="0.25">
      <c r="A283" t="s">
        <v>14</v>
      </c>
      <c r="B283" t="s">
        <v>475</v>
      </c>
      <c r="C283" t="s">
        <v>22</v>
      </c>
      <c r="D283">
        <v>3509697.97</v>
      </c>
      <c r="E283">
        <v>0</v>
      </c>
      <c r="F283">
        <v>1840714</v>
      </c>
      <c r="G283">
        <v>5350411.97</v>
      </c>
      <c r="H283">
        <v>0</v>
      </c>
      <c r="I283">
        <v>5350411.97</v>
      </c>
      <c r="J283" t="s">
        <v>32</v>
      </c>
    </row>
    <row r="284" spans="1:10" x14ac:dyDescent="0.25">
      <c r="A284" t="s">
        <v>14</v>
      </c>
      <c r="B284" t="s">
        <v>476</v>
      </c>
      <c r="C284" t="s">
        <v>22</v>
      </c>
      <c r="D284">
        <v>5041075</v>
      </c>
      <c r="E284">
        <v>0</v>
      </c>
      <c r="F284">
        <v>5905200</v>
      </c>
      <c r="G284">
        <v>10946275</v>
      </c>
      <c r="H284">
        <v>0</v>
      </c>
      <c r="I284">
        <v>10946275</v>
      </c>
      <c r="J284" t="s">
        <v>52</v>
      </c>
    </row>
    <row r="285" spans="1:10" x14ac:dyDescent="0.25">
      <c r="A285" t="s">
        <v>14</v>
      </c>
      <c r="B285" t="s">
        <v>477</v>
      </c>
      <c r="C285" t="s">
        <v>11</v>
      </c>
      <c r="D285">
        <v>367535833.80000001</v>
      </c>
      <c r="E285">
        <v>8023117</v>
      </c>
      <c r="F285">
        <v>330572813.06</v>
      </c>
      <c r="G285">
        <v>690085529.86000001</v>
      </c>
      <c r="H285">
        <v>0</v>
      </c>
      <c r="I285">
        <v>690085529.86000001</v>
      </c>
      <c r="J285" t="s">
        <v>478</v>
      </c>
    </row>
    <row r="286" spans="1:10" x14ac:dyDescent="0.25">
      <c r="A286" t="s">
        <v>14</v>
      </c>
      <c r="B286" t="s">
        <v>479</v>
      </c>
      <c r="C286" t="s">
        <v>22</v>
      </c>
      <c r="D286">
        <v>58627431</v>
      </c>
      <c r="E286">
        <v>8023117</v>
      </c>
      <c r="F286">
        <v>7633350</v>
      </c>
      <c r="G286">
        <v>58237664</v>
      </c>
      <c r="H286">
        <v>0</v>
      </c>
      <c r="I286">
        <v>58237664</v>
      </c>
      <c r="J286" t="s">
        <v>62</v>
      </c>
    </row>
    <row r="287" spans="1:10" x14ac:dyDescent="0.25">
      <c r="A287" t="s">
        <v>14</v>
      </c>
      <c r="B287" t="s">
        <v>480</v>
      </c>
      <c r="C287" t="s">
        <v>22</v>
      </c>
      <c r="D287">
        <v>197000</v>
      </c>
      <c r="E287">
        <v>0</v>
      </c>
      <c r="F287">
        <v>491810</v>
      </c>
      <c r="G287">
        <v>688810</v>
      </c>
      <c r="H287">
        <v>0</v>
      </c>
      <c r="I287">
        <v>688810</v>
      </c>
      <c r="J287" t="s">
        <v>64</v>
      </c>
    </row>
    <row r="288" spans="1:10" x14ac:dyDescent="0.25">
      <c r="A288" t="s">
        <v>14</v>
      </c>
      <c r="B288" t="s">
        <v>481</v>
      </c>
      <c r="C288" t="s">
        <v>22</v>
      </c>
      <c r="D288">
        <v>33792108</v>
      </c>
      <c r="E288">
        <v>0</v>
      </c>
      <c r="F288">
        <v>11563800</v>
      </c>
      <c r="G288">
        <v>45355908</v>
      </c>
      <c r="H288">
        <v>0</v>
      </c>
      <c r="I288">
        <v>45355908</v>
      </c>
      <c r="J288" t="s">
        <v>482</v>
      </c>
    </row>
    <row r="289" spans="1:10" x14ac:dyDescent="0.25">
      <c r="A289" t="s">
        <v>14</v>
      </c>
      <c r="B289" t="s">
        <v>483</v>
      </c>
      <c r="C289" t="s">
        <v>22</v>
      </c>
      <c r="D289">
        <v>13719000</v>
      </c>
      <c r="E289">
        <v>0</v>
      </c>
      <c r="F289">
        <v>3026000</v>
      </c>
      <c r="G289">
        <v>16745000</v>
      </c>
      <c r="H289">
        <v>0</v>
      </c>
      <c r="I289">
        <v>16745000</v>
      </c>
      <c r="J289" t="s">
        <v>354</v>
      </c>
    </row>
    <row r="290" spans="1:10" x14ac:dyDescent="0.25">
      <c r="A290" t="s">
        <v>14</v>
      </c>
      <c r="B290" t="s">
        <v>484</v>
      </c>
      <c r="C290" t="s">
        <v>22</v>
      </c>
      <c r="D290">
        <v>222173746.18000001</v>
      </c>
      <c r="E290">
        <v>0</v>
      </c>
      <c r="F290">
        <v>252561972.25999999</v>
      </c>
      <c r="G290">
        <v>474735718.44</v>
      </c>
      <c r="H290">
        <v>0</v>
      </c>
      <c r="I290">
        <v>474735718.44</v>
      </c>
      <c r="J290" t="s">
        <v>68</v>
      </c>
    </row>
    <row r="291" spans="1:10" x14ac:dyDescent="0.25">
      <c r="A291" t="s">
        <v>14</v>
      </c>
      <c r="B291" t="s">
        <v>485</v>
      </c>
      <c r="C291" t="s">
        <v>22</v>
      </c>
      <c r="D291">
        <v>0</v>
      </c>
      <c r="E291">
        <v>0</v>
      </c>
      <c r="F291">
        <v>2153117</v>
      </c>
      <c r="G291">
        <v>2153117</v>
      </c>
      <c r="H291">
        <v>0</v>
      </c>
      <c r="I291">
        <v>2153117</v>
      </c>
      <c r="J291" t="s">
        <v>268</v>
      </c>
    </row>
    <row r="292" spans="1:10" x14ac:dyDescent="0.25">
      <c r="A292" t="s">
        <v>14</v>
      </c>
      <c r="B292" t="s">
        <v>486</v>
      </c>
      <c r="C292" t="s">
        <v>22</v>
      </c>
      <c r="D292">
        <v>25734155.699999999</v>
      </c>
      <c r="E292">
        <v>0</v>
      </c>
      <c r="F292">
        <v>25937809.800000001</v>
      </c>
      <c r="G292">
        <v>51671965.5</v>
      </c>
      <c r="H292">
        <v>0</v>
      </c>
      <c r="I292">
        <v>51671965.5</v>
      </c>
      <c r="J292" t="s">
        <v>70</v>
      </c>
    </row>
    <row r="293" spans="1:10" x14ac:dyDescent="0.25">
      <c r="A293" t="s">
        <v>14</v>
      </c>
      <c r="B293" t="s">
        <v>487</v>
      </c>
      <c r="C293" t="s">
        <v>22</v>
      </c>
      <c r="D293">
        <v>12737018</v>
      </c>
      <c r="E293">
        <v>0</v>
      </c>
      <c r="F293">
        <v>26938954</v>
      </c>
      <c r="G293">
        <v>39675972</v>
      </c>
      <c r="H293">
        <v>0</v>
      </c>
      <c r="I293">
        <v>39675972</v>
      </c>
      <c r="J293" t="s">
        <v>32</v>
      </c>
    </row>
    <row r="294" spans="1:10" x14ac:dyDescent="0.25">
      <c r="A294" t="s">
        <v>14</v>
      </c>
      <c r="B294" t="s">
        <v>488</v>
      </c>
      <c r="C294" t="s">
        <v>22</v>
      </c>
      <c r="D294">
        <v>555374.92000000004</v>
      </c>
      <c r="E294">
        <v>0</v>
      </c>
      <c r="F294">
        <v>266000</v>
      </c>
      <c r="G294">
        <v>821374.92</v>
      </c>
      <c r="H294">
        <v>0</v>
      </c>
      <c r="I294">
        <v>821374.92</v>
      </c>
      <c r="J294" t="s">
        <v>489</v>
      </c>
    </row>
    <row r="295" spans="1:10" x14ac:dyDescent="0.25">
      <c r="A295" t="s">
        <v>14</v>
      </c>
      <c r="B295" t="s">
        <v>490</v>
      </c>
      <c r="C295" t="s">
        <v>11</v>
      </c>
      <c r="D295">
        <v>0</v>
      </c>
      <c r="E295">
        <v>5688608</v>
      </c>
      <c r="F295">
        <v>0</v>
      </c>
      <c r="G295">
        <v>-5688608</v>
      </c>
      <c r="H295">
        <v>0</v>
      </c>
      <c r="I295">
        <v>-5688608</v>
      </c>
      <c r="J295" t="s">
        <v>491</v>
      </c>
    </row>
    <row r="296" spans="1:10" x14ac:dyDescent="0.25">
      <c r="A296" t="s">
        <v>14</v>
      </c>
      <c r="B296" t="s">
        <v>492</v>
      </c>
      <c r="C296" t="s">
        <v>22</v>
      </c>
      <c r="D296">
        <v>0</v>
      </c>
      <c r="E296">
        <v>5261075</v>
      </c>
      <c r="F296">
        <v>0</v>
      </c>
      <c r="G296">
        <v>-5261075</v>
      </c>
      <c r="H296">
        <v>0</v>
      </c>
      <c r="I296">
        <v>-5261075</v>
      </c>
      <c r="J296" t="s">
        <v>32</v>
      </c>
    </row>
    <row r="297" spans="1:10" x14ac:dyDescent="0.25">
      <c r="A297" t="s">
        <v>14</v>
      </c>
      <c r="B297" t="s">
        <v>493</v>
      </c>
      <c r="C297" t="s">
        <v>22</v>
      </c>
      <c r="D297">
        <v>0</v>
      </c>
      <c r="E297">
        <v>427533</v>
      </c>
      <c r="F297">
        <v>0</v>
      </c>
      <c r="G297">
        <v>-427533</v>
      </c>
      <c r="H297">
        <v>0</v>
      </c>
      <c r="I297">
        <v>-427533</v>
      </c>
      <c r="J297" t="s">
        <v>32</v>
      </c>
    </row>
    <row r="298" spans="1:10" x14ac:dyDescent="0.25">
      <c r="A298" t="s">
        <v>14</v>
      </c>
      <c r="B298">
        <v>4.4000000000000004</v>
      </c>
      <c r="C298" t="s">
        <v>17</v>
      </c>
      <c r="D298">
        <v>9763206833.25</v>
      </c>
      <c r="E298">
        <v>167021005</v>
      </c>
      <c r="F298">
        <v>2770004316.8000002</v>
      </c>
      <c r="G298">
        <v>12366190145.049999</v>
      </c>
      <c r="H298">
        <v>0</v>
      </c>
      <c r="I298">
        <v>12366190145.049999</v>
      </c>
      <c r="J298" t="s">
        <v>494</v>
      </c>
    </row>
    <row r="299" spans="1:10" x14ac:dyDescent="0.25">
      <c r="A299" t="s">
        <v>14</v>
      </c>
      <c r="B299" t="s">
        <v>495</v>
      </c>
      <c r="C299" t="s">
        <v>11</v>
      </c>
      <c r="D299">
        <v>6050435554.5500002</v>
      </c>
      <c r="E299">
        <v>5</v>
      </c>
      <c r="F299">
        <v>1713068763</v>
      </c>
      <c r="G299">
        <v>7763504312.5500002</v>
      </c>
      <c r="H299">
        <v>0</v>
      </c>
      <c r="I299">
        <v>7763504312.5500002</v>
      </c>
      <c r="J299" t="s">
        <v>496</v>
      </c>
    </row>
    <row r="300" spans="1:10" x14ac:dyDescent="0.25">
      <c r="A300" t="s">
        <v>14</v>
      </c>
      <c r="B300" t="s">
        <v>497</v>
      </c>
      <c r="C300" t="s">
        <v>22</v>
      </c>
      <c r="D300">
        <v>2264076552.5500002</v>
      </c>
      <c r="E300">
        <v>5</v>
      </c>
      <c r="F300">
        <v>695588470</v>
      </c>
      <c r="G300">
        <v>2959665017.5500002</v>
      </c>
      <c r="H300">
        <v>0</v>
      </c>
      <c r="I300">
        <v>2959665017.5500002</v>
      </c>
      <c r="J300" t="s">
        <v>498</v>
      </c>
    </row>
    <row r="301" spans="1:10" x14ac:dyDescent="0.25">
      <c r="A301" t="s">
        <v>14</v>
      </c>
      <c r="B301" t="s">
        <v>499</v>
      </c>
      <c r="C301" t="s">
        <v>22</v>
      </c>
      <c r="D301">
        <v>640374179</v>
      </c>
      <c r="E301">
        <v>0</v>
      </c>
      <c r="F301">
        <v>111358634</v>
      </c>
      <c r="G301">
        <v>751732813</v>
      </c>
      <c r="H301">
        <v>0</v>
      </c>
      <c r="I301">
        <v>751732813</v>
      </c>
      <c r="J301" t="s">
        <v>500</v>
      </c>
    </row>
    <row r="302" spans="1:10" x14ac:dyDescent="0.25">
      <c r="A302" t="s">
        <v>14</v>
      </c>
      <c r="B302" t="s">
        <v>501</v>
      </c>
      <c r="C302" t="s">
        <v>22</v>
      </c>
      <c r="D302">
        <v>2203505784</v>
      </c>
      <c r="E302">
        <v>0</v>
      </c>
      <c r="F302">
        <v>679188482</v>
      </c>
      <c r="G302">
        <v>2882694266</v>
      </c>
      <c r="H302">
        <v>0</v>
      </c>
      <c r="I302">
        <v>2882694266</v>
      </c>
      <c r="J302" t="s">
        <v>502</v>
      </c>
    </row>
    <row r="303" spans="1:10" x14ac:dyDescent="0.25">
      <c r="A303" t="s">
        <v>14</v>
      </c>
      <c r="B303" t="s">
        <v>503</v>
      </c>
      <c r="C303" t="s">
        <v>22</v>
      </c>
      <c r="D303">
        <v>108507269</v>
      </c>
      <c r="E303">
        <v>0</v>
      </c>
      <c r="F303">
        <v>0</v>
      </c>
      <c r="G303">
        <v>108507269</v>
      </c>
      <c r="H303">
        <v>0</v>
      </c>
      <c r="I303">
        <v>108507269</v>
      </c>
      <c r="J303" t="s">
        <v>504</v>
      </c>
    </row>
    <row r="304" spans="1:10" x14ac:dyDescent="0.25">
      <c r="A304" t="s">
        <v>14</v>
      </c>
      <c r="B304" t="s">
        <v>505</v>
      </c>
      <c r="C304" t="s">
        <v>22</v>
      </c>
      <c r="D304">
        <v>94137084</v>
      </c>
      <c r="E304">
        <v>0</v>
      </c>
      <c r="F304">
        <v>29034017</v>
      </c>
      <c r="G304">
        <v>123171101</v>
      </c>
      <c r="H304">
        <v>0</v>
      </c>
      <c r="I304">
        <v>123171101</v>
      </c>
      <c r="J304" t="s">
        <v>506</v>
      </c>
    </row>
    <row r="305" spans="1:10" x14ac:dyDescent="0.25">
      <c r="A305" t="s">
        <v>14</v>
      </c>
      <c r="B305" t="s">
        <v>507</v>
      </c>
      <c r="C305" t="s">
        <v>22</v>
      </c>
      <c r="D305">
        <v>644978592</v>
      </c>
      <c r="E305">
        <v>0</v>
      </c>
      <c r="F305">
        <v>197899160</v>
      </c>
      <c r="G305">
        <v>842877752</v>
      </c>
      <c r="H305">
        <v>0</v>
      </c>
      <c r="I305">
        <v>842877752</v>
      </c>
      <c r="J305" t="s">
        <v>32</v>
      </c>
    </row>
    <row r="306" spans="1:10" x14ac:dyDescent="0.25">
      <c r="A306" t="s">
        <v>14</v>
      </c>
      <c r="B306" t="s">
        <v>508</v>
      </c>
      <c r="C306" t="s">
        <v>22</v>
      </c>
      <c r="D306">
        <v>94856094</v>
      </c>
      <c r="E306">
        <v>0</v>
      </c>
      <c r="F306">
        <v>0</v>
      </c>
      <c r="G306">
        <v>94856094</v>
      </c>
      <c r="H306">
        <v>0</v>
      </c>
      <c r="I306">
        <v>94856094</v>
      </c>
      <c r="J306" t="s">
        <v>32</v>
      </c>
    </row>
    <row r="307" spans="1:10" x14ac:dyDescent="0.25">
      <c r="A307" t="s">
        <v>14</v>
      </c>
      <c r="B307" t="s">
        <v>509</v>
      </c>
      <c r="C307" t="s">
        <v>11</v>
      </c>
      <c r="D307">
        <v>542442668.28999996</v>
      </c>
      <c r="E307">
        <v>0</v>
      </c>
      <c r="F307">
        <v>207863116.40000001</v>
      </c>
      <c r="G307">
        <v>750305784.69000006</v>
      </c>
      <c r="H307">
        <v>0</v>
      </c>
      <c r="I307">
        <v>750305784.69000006</v>
      </c>
      <c r="J307" t="s">
        <v>32</v>
      </c>
    </row>
    <row r="308" spans="1:10" x14ac:dyDescent="0.25">
      <c r="A308" t="s">
        <v>14</v>
      </c>
      <c r="B308" t="s">
        <v>510</v>
      </c>
      <c r="C308" t="s">
        <v>22</v>
      </c>
      <c r="D308">
        <v>0</v>
      </c>
      <c r="E308">
        <v>0</v>
      </c>
      <c r="F308">
        <v>45948434.939999998</v>
      </c>
      <c r="G308">
        <v>45948434.939999998</v>
      </c>
      <c r="H308">
        <v>0</v>
      </c>
      <c r="I308">
        <v>45948434.939999998</v>
      </c>
      <c r="J308" t="s">
        <v>32</v>
      </c>
    </row>
    <row r="309" spans="1:10" x14ac:dyDescent="0.25">
      <c r="A309" t="s">
        <v>14</v>
      </c>
      <c r="B309" t="s">
        <v>511</v>
      </c>
      <c r="C309" t="s">
        <v>22</v>
      </c>
      <c r="D309">
        <v>384857351.49000001</v>
      </c>
      <c r="E309">
        <v>0</v>
      </c>
      <c r="F309">
        <v>106643320.81999999</v>
      </c>
      <c r="G309">
        <v>491500672.31</v>
      </c>
      <c r="H309">
        <v>0</v>
      </c>
      <c r="I309">
        <v>491500672.31</v>
      </c>
      <c r="J309" t="s">
        <v>32</v>
      </c>
    </row>
    <row r="310" spans="1:10" x14ac:dyDescent="0.25">
      <c r="A310" t="s">
        <v>14</v>
      </c>
      <c r="B310" t="s">
        <v>512</v>
      </c>
      <c r="C310" t="s">
        <v>22</v>
      </c>
      <c r="D310">
        <v>157585316.80000001</v>
      </c>
      <c r="E310">
        <v>0</v>
      </c>
      <c r="F310">
        <v>40079609.640000001</v>
      </c>
      <c r="G310">
        <v>197664926.44</v>
      </c>
      <c r="H310">
        <v>0</v>
      </c>
      <c r="I310">
        <v>197664926.44</v>
      </c>
      <c r="J310" t="s">
        <v>32</v>
      </c>
    </row>
    <row r="311" spans="1:10" x14ac:dyDescent="0.25">
      <c r="A311" t="s">
        <v>14</v>
      </c>
      <c r="B311" t="s">
        <v>513</v>
      </c>
      <c r="C311" t="s">
        <v>22</v>
      </c>
      <c r="D311">
        <v>0</v>
      </c>
      <c r="E311">
        <v>0</v>
      </c>
      <c r="F311">
        <v>15191751</v>
      </c>
      <c r="G311">
        <v>15191751</v>
      </c>
      <c r="H311">
        <v>0</v>
      </c>
      <c r="I311">
        <v>15191751</v>
      </c>
      <c r="J311" t="s">
        <v>32</v>
      </c>
    </row>
    <row r="312" spans="1:10" x14ac:dyDescent="0.25">
      <c r="A312" t="s">
        <v>14</v>
      </c>
      <c r="B312" t="s">
        <v>514</v>
      </c>
      <c r="C312" t="s">
        <v>11</v>
      </c>
      <c r="D312">
        <v>2109084758.4300001</v>
      </c>
      <c r="E312">
        <v>0</v>
      </c>
      <c r="F312">
        <v>801788324.39999998</v>
      </c>
      <c r="G312">
        <v>2910873082.8299999</v>
      </c>
      <c r="H312">
        <v>0</v>
      </c>
      <c r="I312">
        <v>2910873082.8299999</v>
      </c>
      <c r="J312" t="s">
        <v>515</v>
      </c>
    </row>
    <row r="313" spans="1:10" x14ac:dyDescent="0.25">
      <c r="A313" t="s">
        <v>14</v>
      </c>
      <c r="B313" t="s">
        <v>516</v>
      </c>
      <c r="C313" t="s">
        <v>22</v>
      </c>
      <c r="D313">
        <v>2109084758.4300001</v>
      </c>
      <c r="E313">
        <v>0</v>
      </c>
      <c r="F313">
        <v>801788324.39999998</v>
      </c>
      <c r="G313">
        <v>2910873082.8299999</v>
      </c>
      <c r="H313">
        <v>0</v>
      </c>
      <c r="I313">
        <v>2910873082.8299999</v>
      </c>
      <c r="J313" t="s">
        <v>517</v>
      </c>
    </row>
    <row r="314" spans="1:10" x14ac:dyDescent="0.25">
      <c r="A314" t="s">
        <v>14</v>
      </c>
      <c r="B314" t="s">
        <v>518</v>
      </c>
      <c r="C314" t="s">
        <v>11</v>
      </c>
      <c r="D314">
        <v>1061243851.98</v>
      </c>
      <c r="E314">
        <v>167021000</v>
      </c>
      <c r="F314">
        <v>47284113</v>
      </c>
      <c r="G314">
        <v>941506964.98000002</v>
      </c>
      <c r="H314">
        <v>0</v>
      </c>
      <c r="I314">
        <v>941506964.98000002</v>
      </c>
      <c r="J314" t="s">
        <v>80</v>
      </c>
    </row>
    <row r="315" spans="1:10" x14ac:dyDescent="0.25">
      <c r="A315" t="s">
        <v>14</v>
      </c>
      <c r="B315" t="s">
        <v>519</v>
      </c>
      <c r="C315" t="s">
        <v>22</v>
      </c>
      <c r="D315">
        <v>333169188.26999998</v>
      </c>
      <c r="E315">
        <v>0</v>
      </c>
      <c r="F315">
        <v>36500000</v>
      </c>
      <c r="G315">
        <v>369669188.26999998</v>
      </c>
      <c r="H315">
        <v>0</v>
      </c>
      <c r="I315">
        <v>369669188.26999998</v>
      </c>
      <c r="J315" t="s">
        <v>520</v>
      </c>
    </row>
    <row r="316" spans="1:10" x14ac:dyDescent="0.25">
      <c r="A316" t="s">
        <v>14</v>
      </c>
      <c r="B316" t="s">
        <v>521</v>
      </c>
      <c r="C316" t="s">
        <v>22</v>
      </c>
      <c r="D316">
        <v>522842612.70999998</v>
      </c>
      <c r="E316">
        <v>0</v>
      </c>
      <c r="F316">
        <v>0</v>
      </c>
      <c r="G316">
        <v>522842612.70999998</v>
      </c>
      <c r="H316">
        <v>0</v>
      </c>
      <c r="I316">
        <v>522842612.70999998</v>
      </c>
      <c r="J316" t="s">
        <v>522</v>
      </c>
    </row>
    <row r="317" spans="1:10" x14ac:dyDescent="0.25">
      <c r="A317" t="s">
        <v>14</v>
      </c>
      <c r="B317" t="s">
        <v>523</v>
      </c>
      <c r="C317" t="s">
        <v>22</v>
      </c>
      <c r="D317">
        <v>205232051</v>
      </c>
      <c r="E317">
        <v>167021000</v>
      </c>
      <c r="F317">
        <v>10784113</v>
      </c>
      <c r="G317">
        <v>48995164</v>
      </c>
      <c r="H317">
        <v>0</v>
      </c>
      <c r="I317">
        <v>48995164</v>
      </c>
      <c r="J317" t="s">
        <v>80</v>
      </c>
    </row>
    <row r="318" spans="1:10" x14ac:dyDescent="0.25">
      <c r="A318" t="s">
        <v>14</v>
      </c>
      <c r="B318">
        <v>4.8</v>
      </c>
      <c r="C318" t="s">
        <v>17</v>
      </c>
      <c r="D318">
        <v>130058173.90000001</v>
      </c>
      <c r="E318">
        <v>7559256</v>
      </c>
      <c r="F318">
        <v>562265592.71000004</v>
      </c>
      <c r="G318">
        <v>684764510.61000001</v>
      </c>
      <c r="H318">
        <v>0</v>
      </c>
      <c r="I318">
        <v>684764510.61000001</v>
      </c>
      <c r="J318" t="s">
        <v>524</v>
      </c>
    </row>
    <row r="319" spans="1:10" x14ac:dyDescent="0.25">
      <c r="A319" t="s">
        <v>14</v>
      </c>
      <c r="B319" t="s">
        <v>525</v>
      </c>
      <c r="C319" t="s">
        <v>11</v>
      </c>
      <c r="D319">
        <v>75519755.819999993</v>
      </c>
      <c r="E319">
        <v>1400256</v>
      </c>
      <c r="F319">
        <v>492249982.10000002</v>
      </c>
      <c r="G319">
        <v>566369481.91999996</v>
      </c>
      <c r="H319">
        <v>0</v>
      </c>
      <c r="I319">
        <v>566369481.91999996</v>
      </c>
      <c r="J319" t="s">
        <v>526</v>
      </c>
    </row>
    <row r="320" spans="1:10" x14ac:dyDescent="0.25">
      <c r="A320" t="s">
        <v>14</v>
      </c>
      <c r="B320" t="s">
        <v>527</v>
      </c>
      <c r="C320" t="s">
        <v>22</v>
      </c>
      <c r="D320">
        <v>0</v>
      </c>
      <c r="E320">
        <v>0</v>
      </c>
      <c r="F320">
        <v>465315646.82999998</v>
      </c>
      <c r="G320">
        <v>465315646.82999998</v>
      </c>
      <c r="H320">
        <v>0</v>
      </c>
      <c r="I320">
        <v>465315646.82999998</v>
      </c>
      <c r="J320" t="s">
        <v>32</v>
      </c>
    </row>
    <row r="321" spans="1:10" x14ac:dyDescent="0.25">
      <c r="A321" t="s">
        <v>14</v>
      </c>
      <c r="B321" t="s">
        <v>528</v>
      </c>
      <c r="C321" t="s">
        <v>22</v>
      </c>
      <c r="D321">
        <v>72173294.859999999</v>
      </c>
      <c r="E321">
        <v>1400256</v>
      </c>
      <c r="F321">
        <v>26934335.27</v>
      </c>
      <c r="G321">
        <v>97707374.129999995</v>
      </c>
      <c r="H321">
        <v>0</v>
      </c>
      <c r="I321">
        <v>97707374.129999995</v>
      </c>
      <c r="J321" t="s">
        <v>529</v>
      </c>
    </row>
    <row r="322" spans="1:10" x14ac:dyDescent="0.25">
      <c r="A322" t="s">
        <v>14</v>
      </c>
      <c r="B322" t="s">
        <v>530</v>
      </c>
      <c r="C322" t="s">
        <v>22</v>
      </c>
      <c r="D322">
        <v>3346460.96</v>
      </c>
      <c r="E322">
        <v>0</v>
      </c>
      <c r="F322">
        <v>0</v>
      </c>
      <c r="G322">
        <v>3346460.96</v>
      </c>
      <c r="H322">
        <v>0</v>
      </c>
      <c r="I322">
        <v>3346460.96</v>
      </c>
      <c r="J322" t="s">
        <v>531</v>
      </c>
    </row>
    <row r="323" spans="1:10" x14ac:dyDescent="0.25">
      <c r="A323" t="s">
        <v>14</v>
      </c>
      <c r="B323" t="s">
        <v>532</v>
      </c>
      <c r="C323" t="s">
        <v>11</v>
      </c>
      <c r="D323">
        <v>51929684.030000001</v>
      </c>
      <c r="E323">
        <v>6159000</v>
      </c>
      <c r="F323">
        <v>69974847.609999999</v>
      </c>
      <c r="G323">
        <v>115745531.64</v>
      </c>
      <c r="H323">
        <v>0</v>
      </c>
      <c r="I323">
        <v>115745531.64</v>
      </c>
      <c r="J323" t="s">
        <v>533</v>
      </c>
    </row>
    <row r="324" spans="1:10" x14ac:dyDescent="0.25">
      <c r="A324" t="s">
        <v>14</v>
      </c>
      <c r="B324" t="s">
        <v>534</v>
      </c>
      <c r="C324" t="s">
        <v>22</v>
      </c>
      <c r="D324">
        <v>51929684.030000001</v>
      </c>
      <c r="E324">
        <v>6159000</v>
      </c>
      <c r="F324">
        <v>69974847.609999999</v>
      </c>
      <c r="G324">
        <v>115745531.64</v>
      </c>
      <c r="H324">
        <v>0</v>
      </c>
      <c r="I324">
        <v>115745531.64</v>
      </c>
      <c r="J324" t="s">
        <v>32</v>
      </c>
    </row>
    <row r="325" spans="1:10" x14ac:dyDescent="0.25">
      <c r="A325" t="s">
        <v>14</v>
      </c>
      <c r="B325" t="s">
        <v>535</v>
      </c>
      <c r="C325" t="s">
        <v>11</v>
      </c>
      <c r="D325">
        <v>2301679.0499999998</v>
      </c>
      <c r="E325">
        <v>0</v>
      </c>
      <c r="F325">
        <v>2619</v>
      </c>
      <c r="G325">
        <v>2304298.0499999998</v>
      </c>
      <c r="H325">
        <v>0</v>
      </c>
      <c r="I325">
        <v>2304298.0499999998</v>
      </c>
      <c r="J325" t="s">
        <v>536</v>
      </c>
    </row>
    <row r="326" spans="1:10" x14ac:dyDescent="0.25">
      <c r="A326" t="s">
        <v>14</v>
      </c>
      <c r="B326" t="s">
        <v>537</v>
      </c>
      <c r="C326" t="s">
        <v>22</v>
      </c>
      <c r="D326">
        <v>347114.05</v>
      </c>
      <c r="E326">
        <v>0</v>
      </c>
      <c r="F326">
        <v>2619</v>
      </c>
      <c r="G326">
        <v>349733.05</v>
      </c>
      <c r="H326">
        <v>0</v>
      </c>
      <c r="I326">
        <v>349733.05</v>
      </c>
      <c r="J326" t="s">
        <v>538</v>
      </c>
    </row>
    <row r="327" spans="1:10" x14ac:dyDescent="0.25">
      <c r="A327" t="s">
        <v>14</v>
      </c>
      <c r="B327" t="s">
        <v>539</v>
      </c>
      <c r="C327" t="s">
        <v>22</v>
      </c>
      <c r="D327">
        <v>3181</v>
      </c>
      <c r="E327">
        <v>0</v>
      </c>
      <c r="F327">
        <v>0</v>
      </c>
      <c r="G327">
        <v>3181</v>
      </c>
      <c r="H327">
        <v>0</v>
      </c>
      <c r="I327">
        <v>3181</v>
      </c>
      <c r="J327" t="s">
        <v>540</v>
      </c>
    </row>
    <row r="328" spans="1:10" x14ac:dyDescent="0.25">
      <c r="A328" t="s">
        <v>14</v>
      </c>
      <c r="B328" t="s">
        <v>541</v>
      </c>
      <c r="C328" t="s">
        <v>22</v>
      </c>
      <c r="D328">
        <v>1951384</v>
      </c>
      <c r="E328">
        <v>0</v>
      </c>
      <c r="F328">
        <v>0</v>
      </c>
      <c r="G328">
        <v>1951384</v>
      </c>
      <c r="H328">
        <v>0</v>
      </c>
      <c r="I328">
        <v>1951384</v>
      </c>
      <c r="J328" t="s">
        <v>542</v>
      </c>
    </row>
    <row r="329" spans="1:10" x14ac:dyDescent="0.25">
      <c r="A329" t="s">
        <v>14</v>
      </c>
      <c r="B329" t="s">
        <v>543</v>
      </c>
      <c r="C329" t="s">
        <v>11</v>
      </c>
      <c r="D329">
        <v>307055</v>
      </c>
      <c r="E329">
        <v>0</v>
      </c>
      <c r="F329">
        <v>38144</v>
      </c>
      <c r="G329">
        <v>345199</v>
      </c>
      <c r="H329">
        <v>0</v>
      </c>
      <c r="I329">
        <v>345199</v>
      </c>
      <c r="J329" t="s">
        <v>544</v>
      </c>
    </row>
    <row r="330" spans="1:10" x14ac:dyDescent="0.25">
      <c r="A330" t="s">
        <v>14</v>
      </c>
      <c r="B330" t="s">
        <v>545</v>
      </c>
      <c r="C330" t="s">
        <v>22</v>
      </c>
      <c r="D330">
        <v>307055</v>
      </c>
      <c r="E330">
        <v>0</v>
      </c>
      <c r="F330">
        <v>38144</v>
      </c>
      <c r="G330">
        <v>345199</v>
      </c>
      <c r="H330">
        <v>0</v>
      </c>
      <c r="I330">
        <v>345199</v>
      </c>
      <c r="J330" t="s">
        <v>524</v>
      </c>
    </row>
    <row r="331" spans="1:10" x14ac:dyDescent="0.25">
      <c r="A331" t="s">
        <v>14</v>
      </c>
      <c r="B331">
        <v>5</v>
      </c>
      <c r="C331" t="s">
        <v>15</v>
      </c>
      <c r="D331">
        <v>10116349931.74</v>
      </c>
      <c r="E331">
        <v>4624751711.29</v>
      </c>
      <c r="F331">
        <v>1083455279.9200001</v>
      </c>
      <c r="G331">
        <v>13657646363.110001</v>
      </c>
      <c r="H331">
        <v>0</v>
      </c>
      <c r="I331">
        <v>13657646363.110001</v>
      </c>
      <c r="J331" t="s">
        <v>546</v>
      </c>
    </row>
    <row r="332" spans="1:10" x14ac:dyDescent="0.25">
      <c r="A332" t="s">
        <v>14</v>
      </c>
      <c r="B332">
        <v>5.0999999999999996</v>
      </c>
      <c r="C332" t="s">
        <v>17</v>
      </c>
      <c r="D332">
        <v>2540292957.6100001</v>
      </c>
      <c r="E332">
        <v>914046279</v>
      </c>
      <c r="F332">
        <v>1052913857.92</v>
      </c>
      <c r="G332">
        <v>2401425378.6900001</v>
      </c>
      <c r="H332">
        <v>0</v>
      </c>
      <c r="I332">
        <v>2401425378.6900001</v>
      </c>
      <c r="J332" t="s">
        <v>547</v>
      </c>
    </row>
    <row r="333" spans="1:10" x14ac:dyDescent="0.25">
      <c r="A333" t="s">
        <v>14</v>
      </c>
      <c r="B333" t="s">
        <v>548</v>
      </c>
      <c r="C333" t="s">
        <v>11</v>
      </c>
      <c r="D333">
        <v>939285276.34000003</v>
      </c>
      <c r="E333">
        <v>203782377</v>
      </c>
      <c r="F333">
        <v>0</v>
      </c>
      <c r="G333">
        <v>1143067653.3399999</v>
      </c>
      <c r="H333">
        <v>0</v>
      </c>
      <c r="I333">
        <v>1143067653.3399999</v>
      </c>
      <c r="J333" t="s">
        <v>549</v>
      </c>
    </row>
    <row r="334" spans="1:10" x14ac:dyDescent="0.25">
      <c r="A334" t="s">
        <v>14</v>
      </c>
      <c r="B334" t="s">
        <v>550</v>
      </c>
      <c r="C334" t="s">
        <v>22</v>
      </c>
      <c r="D334">
        <v>590420127</v>
      </c>
      <c r="E334">
        <v>146923307</v>
      </c>
      <c r="F334">
        <v>0</v>
      </c>
      <c r="G334">
        <v>737343434</v>
      </c>
      <c r="H334">
        <v>0</v>
      </c>
      <c r="I334">
        <v>737343434</v>
      </c>
      <c r="J334" t="s">
        <v>551</v>
      </c>
    </row>
    <row r="335" spans="1:10" x14ac:dyDescent="0.25">
      <c r="A335" t="s">
        <v>14</v>
      </c>
      <c r="B335" t="s">
        <v>552</v>
      </c>
      <c r="C335" t="s">
        <v>22</v>
      </c>
      <c r="D335">
        <v>93481204</v>
      </c>
      <c r="E335">
        <v>23264036</v>
      </c>
      <c r="F335">
        <v>0</v>
      </c>
      <c r="G335">
        <v>116745240</v>
      </c>
      <c r="H335">
        <v>0</v>
      </c>
      <c r="I335">
        <v>116745240</v>
      </c>
      <c r="J335" t="s">
        <v>310</v>
      </c>
    </row>
    <row r="336" spans="1:10" x14ac:dyDescent="0.25">
      <c r="A336" t="s">
        <v>14</v>
      </c>
      <c r="B336" t="s">
        <v>553</v>
      </c>
      <c r="C336" t="s">
        <v>22</v>
      </c>
      <c r="D336">
        <v>16360110</v>
      </c>
      <c r="E336">
        <v>0</v>
      </c>
      <c r="F336">
        <v>0</v>
      </c>
      <c r="G336">
        <v>16360110</v>
      </c>
      <c r="H336">
        <v>0</v>
      </c>
      <c r="I336">
        <v>16360110</v>
      </c>
      <c r="J336" t="s">
        <v>382</v>
      </c>
    </row>
    <row r="337" spans="1:10" x14ac:dyDescent="0.25">
      <c r="A337" t="s">
        <v>14</v>
      </c>
      <c r="B337" t="s">
        <v>554</v>
      </c>
      <c r="C337" t="s">
        <v>22</v>
      </c>
      <c r="D337">
        <v>37496417</v>
      </c>
      <c r="E337">
        <v>14200487</v>
      </c>
      <c r="F337">
        <v>0</v>
      </c>
      <c r="G337">
        <v>51696904</v>
      </c>
      <c r="H337">
        <v>0</v>
      </c>
      <c r="I337">
        <v>51696904</v>
      </c>
      <c r="J337" t="s">
        <v>386</v>
      </c>
    </row>
    <row r="338" spans="1:10" x14ac:dyDescent="0.25">
      <c r="A338" t="s">
        <v>14</v>
      </c>
      <c r="B338" t="s">
        <v>555</v>
      </c>
      <c r="C338" t="s">
        <v>22</v>
      </c>
      <c r="D338">
        <v>33537002</v>
      </c>
      <c r="E338">
        <v>5807743</v>
      </c>
      <c r="F338">
        <v>0</v>
      </c>
      <c r="G338">
        <v>39344745</v>
      </c>
      <c r="H338">
        <v>0</v>
      </c>
      <c r="I338">
        <v>39344745</v>
      </c>
      <c r="J338" t="s">
        <v>380</v>
      </c>
    </row>
    <row r="339" spans="1:10" x14ac:dyDescent="0.25">
      <c r="A339" t="s">
        <v>14</v>
      </c>
      <c r="B339" t="s">
        <v>556</v>
      </c>
      <c r="C339" t="s">
        <v>22</v>
      </c>
      <c r="D339">
        <v>48521828.340000004</v>
      </c>
      <c r="E339">
        <v>0</v>
      </c>
      <c r="F339">
        <v>0</v>
      </c>
      <c r="G339">
        <v>48521828.340000004</v>
      </c>
      <c r="H339">
        <v>0</v>
      </c>
      <c r="I339">
        <v>48521828.340000004</v>
      </c>
      <c r="J339" t="s">
        <v>388</v>
      </c>
    </row>
    <row r="340" spans="1:10" x14ac:dyDescent="0.25">
      <c r="A340" t="s">
        <v>14</v>
      </c>
      <c r="B340" t="s">
        <v>557</v>
      </c>
      <c r="C340" t="s">
        <v>22</v>
      </c>
      <c r="D340">
        <v>11010136</v>
      </c>
      <c r="E340">
        <v>0</v>
      </c>
      <c r="F340">
        <v>0</v>
      </c>
      <c r="G340">
        <v>11010136</v>
      </c>
      <c r="H340">
        <v>0</v>
      </c>
      <c r="I340">
        <v>11010136</v>
      </c>
      <c r="J340" t="s">
        <v>558</v>
      </c>
    </row>
    <row r="341" spans="1:10" x14ac:dyDescent="0.25">
      <c r="A341" t="s">
        <v>14</v>
      </c>
      <c r="B341" t="s">
        <v>559</v>
      </c>
      <c r="C341" t="s">
        <v>22</v>
      </c>
      <c r="D341">
        <v>65201862</v>
      </c>
      <c r="E341">
        <v>361605</v>
      </c>
      <c r="F341">
        <v>0</v>
      </c>
      <c r="G341">
        <v>65563467</v>
      </c>
      <c r="H341">
        <v>0</v>
      </c>
      <c r="I341">
        <v>65563467</v>
      </c>
      <c r="J341" t="s">
        <v>376</v>
      </c>
    </row>
    <row r="342" spans="1:10" x14ac:dyDescent="0.25">
      <c r="A342" t="s">
        <v>14</v>
      </c>
      <c r="B342" t="s">
        <v>560</v>
      </c>
      <c r="C342" t="s">
        <v>22</v>
      </c>
      <c r="D342">
        <v>6190602</v>
      </c>
      <c r="E342">
        <v>43410</v>
      </c>
      <c r="F342">
        <v>0</v>
      </c>
      <c r="G342">
        <v>6234012</v>
      </c>
      <c r="H342">
        <v>0</v>
      </c>
      <c r="I342">
        <v>6234012</v>
      </c>
      <c r="J342" t="s">
        <v>561</v>
      </c>
    </row>
    <row r="343" spans="1:10" x14ac:dyDescent="0.25">
      <c r="A343" t="s">
        <v>14</v>
      </c>
      <c r="B343" t="s">
        <v>562</v>
      </c>
      <c r="C343" t="s">
        <v>22</v>
      </c>
      <c r="D343">
        <v>0</v>
      </c>
      <c r="E343">
        <v>5949200</v>
      </c>
      <c r="F343">
        <v>0</v>
      </c>
      <c r="G343">
        <v>5949200</v>
      </c>
      <c r="H343">
        <v>0</v>
      </c>
      <c r="I343">
        <v>5949200</v>
      </c>
      <c r="J343" t="s">
        <v>563</v>
      </c>
    </row>
    <row r="344" spans="1:10" x14ac:dyDescent="0.25">
      <c r="A344" t="s">
        <v>14</v>
      </c>
      <c r="B344" t="s">
        <v>564</v>
      </c>
      <c r="C344" t="s">
        <v>22</v>
      </c>
      <c r="D344">
        <v>37065988</v>
      </c>
      <c r="E344">
        <v>7232589</v>
      </c>
      <c r="F344">
        <v>0</v>
      </c>
      <c r="G344">
        <v>44298577</v>
      </c>
      <c r="H344">
        <v>0</v>
      </c>
      <c r="I344">
        <v>44298577</v>
      </c>
      <c r="J344" t="s">
        <v>384</v>
      </c>
    </row>
    <row r="345" spans="1:10" x14ac:dyDescent="0.25">
      <c r="A345" t="s">
        <v>14</v>
      </c>
      <c r="B345" t="s">
        <v>565</v>
      </c>
      <c r="C345" t="s">
        <v>11</v>
      </c>
      <c r="D345">
        <v>3438673</v>
      </c>
      <c r="E345">
        <v>0</v>
      </c>
      <c r="F345">
        <v>0</v>
      </c>
      <c r="G345">
        <v>3438673</v>
      </c>
      <c r="H345">
        <v>0</v>
      </c>
      <c r="I345">
        <v>3438673</v>
      </c>
      <c r="J345" t="s">
        <v>566</v>
      </c>
    </row>
    <row r="346" spans="1:10" x14ac:dyDescent="0.25">
      <c r="A346" t="s">
        <v>14</v>
      </c>
      <c r="B346" t="s">
        <v>567</v>
      </c>
      <c r="C346" t="s">
        <v>22</v>
      </c>
      <c r="D346">
        <v>467221</v>
      </c>
      <c r="E346">
        <v>0</v>
      </c>
      <c r="F346">
        <v>0</v>
      </c>
      <c r="G346">
        <v>467221</v>
      </c>
      <c r="H346">
        <v>0</v>
      </c>
      <c r="I346">
        <v>467221</v>
      </c>
      <c r="J346" t="s">
        <v>568</v>
      </c>
    </row>
    <row r="347" spans="1:10" x14ac:dyDescent="0.25">
      <c r="A347" t="s">
        <v>14</v>
      </c>
      <c r="B347" t="s">
        <v>569</v>
      </c>
      <c r="C347" t="s">
        <v>22</v>
      </c>
      <c r="D347">
        <v>2971452</v>
      </c>
      <c r="E347">
        <v>0</v>
      </c>
      <c r="F347">
        <v>0</v>
      </c>
      <c r="G347">
        <v>2971452</v>
      </c>
      <c r="H347">
        <v>0</v>
      </c>
      <c r="I347">
        <v>2971452</v>
      </c>
      <c r="J347" t="s">
        <v>570</v>
      </c>
    </row>
    <row r="348" spans="1:10" x14ac:dyDescent="0.25">
      <c r="A348" t="s">
        <v>14</v>
      </c>
      <c r="B348" t="s">
        <v>571</v>
      </c>
      <c r="C348" t="s">
        <v>11</v>
      </c>
      <c r="D348">
        <v>142353641</v>
      </c>
      <c r="E348">
        <v>36887473</v>
      </c>
      <c r="F348">
        <v>0</v>
      </c>
      <c r="G348">
        <v>179241114</v>
      </c>
      <c r="H348">
        <v>0</v>
      </c>
      <c r="I348">
        <v>179241114</v>
      </c>
      <c r="J348" t="s">
        <v>572</v>
      </c>
    </row>
    <row r="349" spans="1:10" x14ac:dyDescent="0.25">
      <c r="A349" t="s">
        <v>14</v>
      </c>
      <c r="B349" t="s">
        <v>573</v>
      </c>
      <c r="C349" t="s">
        <v>22</v>
      </c>
      <c r="D349">
        <v>3956134</v>
      </c>
      <c r="E349">
        <v>0</v>
      </c>
      <c r="F349">
        <v>0</v>
      </c>
      <c r="G349">
        <v>3956134</v>
      </c>
      <c r="H349">
        <v>0</v>
      </c>
      <c r="I349">
        <v>3956134</v>
      </c>
      <c r="J349" t="s">
        <v>574</v>
      </c>
    </row>
    <row r="350" spans="1:10" x14ac:dyDescent="0.25">
      <c r="A350" t="s">
        <v>14</v>
      </c>
      <c r="B350" t="s">
        <v>575</v>
      </c>
      <c r="C350" t="s">
        <v>22</v>
      </c>
      <c r="D350">
        <v>19955400</v>
      </c>
      <c r="E350">
        <v>5584373</v>
      </c>
      <c r="F350">
        <v>0</v>
      </c>
      <c r="G350">
        <v>25539773</v>
      </c>
      <c r="H350">
        <v>0</v>
      </c>
      <c r="I350">
        <v>25539773</v>
      </c>
      <c r="J350" t="s">
        <v>576</v>
      </c>
    </row>
    <row r="351" spans="1:10" x14ac:dyDescent="0.25">
      <c r="A351" t="s">
        <v>14</v>
      </c>
      <c r="B351" t="s">
        <v>577</v>
      </c>
      <c r="C351" t="s">
        <v>22</v>
      </c>
      <c r="D351">
        <v>53371576</v>
      </c>
      <c r="E351">
        <v>14481097</v>
      </c>
      <c r="F351">
        <v>0</v>
      </c>
      <c r="G351">
        <v>67852673</v>
      </c>
      <c r="H351">
        <v>0</v>
      </c>
      <c r="I351">
        <v>67852673</v>
      </c>
      <c r="J351" t="s">
        <v>578</v>
      </c>
    </row>
    <row r="352" spans="1:10" x14ac:dyDescent="0.25">
      <c r="A352" t="s">
        <v>14</v>
      </c>
      <c r="B352" t="s">
        <v>579</v>
      </c>
      <c r="C352" t="s">
        <v>22</v>
      </c>
      <c r="D352">
        <v>2768301</v>
      </c>
      <c r="E352">
        <v>728752</v>
      </c>
      <c r="F352">
        <v>0</v>
      </c>
      <c r="G352">
        <v>3497053</v>
      </c>
      <c r="H352">
        <v>0</v>
      </c>
      <c r="I352">
        <v>3497053</v>
      </c>
      <c r="J352" t="s">
        <v>580</v>
      </c>
    </row>
    <row r="353" spans="1:10" x14ac:dyDescent="0.25">
      <c r="A353" t="s">
        <v>14</v>
      </c>
      <c r="B353" t="s">
        <v>581</v>
      </c>
      <c r="C353" t="s">
        <v>22</v>
      </c>
      <c r="D353">
        <v>6619392</v>
      </c>
      <c r="E353">
        <v>0</v>
      </c>
      <c r="F353">
        <v>0</v>
      </c>
      <c r="G353">
        <v>6619392</v>
      </c>
      <c r="H353">
        <v>0</v>
      </c>
      <c r="I353">
        <v>6619392</v>
      </c>
      <c r="J353" t="s">
        <v>582</v>
      </c>
    </row>
    <row r="354" spans="1:10" x14ac:dyDescent="0.25">
      <c r="A354" t="s">
        <v>14</v>
      </c>
      <c r="B354" t="s">
        <v>583</v>
      </c>
      <c r="C354" t="s">
        <v>22</v>
      </c>
      <c r="D354">
        <v>55682838</v>
      </c>
      <c r="E354">
        <v>16093251</v>
      </c>
      <c r="F354">
        <v>0</v>
      </c>
      <c r="G354">
        <v>71776089</v>
      </c>
      <c r="H354">
        <v>0</v>
      </c>
      <c r="I354">
        <v>71776089</v>
      </c>
      <c r="J354" t="s">
        <v>582</v>
      </c>
    </row>
    <row r="355" spans="1:10" x14ac:dyDescent="0.25">
      <c r="A355" t="s">
        <v>14</v>
      </c>
      <c r="B355" t="s">
        <v>584</v>
      </c>
      <c r="C355" t="s">
        <v>11</v>
      </c>
      <c r="D355">
        <v>28049896</v>
      </c>
      <c r="E355">
        <v>6980471</v>
      </c>
      <c r="F355">
        <v>0</v>
      </c>
      <c r="G355">
        <v>35030367</v>
      </c>
      <c r="H355">
        <v>0</v>
      </c>
      <c r="I355">
        <v>35030367</v>
      </c>
      <c r="J355" t="s">
        <v>585</v>
      </c>
    </row>
    <row r="356" spans="1:10" x14ac:dyDescent="0.25">
      <c r="A356" t="s">
        <v>14</v>
      </c>
      <c r="B356" t="s">
        <v>586</v>
      </c>
      <c r="C356" t="s">
        <v>22</v>
      </c>
      <c r="D356">
        <v>17170268</v>
      </c>
      <c r="E356">
        <v>4188279</v>
      </c>
      <c r="F356">
        <v>0</v>
      </c>
      <c r="G356">
        <v>21358547</v>
      </c>
      <c r="H356">
        <v>0</v>
      </c>
      <c r="I356">
        <v>21358547</v>
      </c>
      <c r="J356" t="s">
        <v>587</v>
      </c>
    </row>
    <row r="357" spans="1:10" x14ac:dyDescent="0.25">
      <c r="A357" t="s">
        <v>14</v>
      </c>
      <c r="B357" t="s">
        <v>588</v>
      </c>
      <c r="C357" t="s">
        <v>22</v>
      </c>
      <c r="D357">
        <v>2872195</v>
      </c>
      <c r="E357">
        <v>698049</v>
      </c>
      <c r="F357">
        <v>0</v>
      </c>
      <c r="G357">
        <v>3570244</v>
      </c>
      <c r="H357">
        <v>0</v>
      </c>
      <c r="I357">
        <v>3570244</v>
      </c>
      <c r="J357" t="s">
        <v>589</v>
      </c>
    </row>
    <row r="358" spans="1:10" x14ac:dyDescent="0.25">
      <c r="A358" t="s">
        <v>14</v>
      </c>
      <c r="B358" t="s">
        <v>590</v>
      </c>
      <c r="C358" t="s">
        <v>22</v>
      </c>
      <c r="D358">
        <v>2872195</v>
      </c>
      <c r="E358">
        <v>698049</v>
      </c>
      <c r="F358">
        <v>0</v>
      </c>
      <c r="G358">
        <v>3570244</v>
      </c>
      <c r="H358">
        <v>0</v>
      </c>
      <c r="I358">
        <v>3570244</v>
      </c>
      <c r="J358" t="s">
        <v>591</v>
      </c>
    </row>
    <row r="359" spans="1:10" x14ac:dyDescent="0.25">
      <c r="A359" t="s">
        <v>14</v>
      </c>
      <c r="B359" t="s">
        <v>592</v>
      </c>
      <c r="C359" t="s">
        <v>22</v>
      </c>
      <c r="D359">
        <v>5135238</v>
      </c>
      <c r="E359">
        <v>1396094</v>
      </c>
      <c r="F359">
        <v>0</v>
      </c>
      <c r="G359">
        <v>6531332</v>
      </c>
      <c r="H359">
        <v>0</v>
      </c>
      <c r="I359">
        <v>6531332</v>
      </c>
      <c r="J359" t="s">
        <v>308</v>
      </c>
    </row>
    <row r="360" spans="1:10" x14ac:dyDescent="0.25">
      <c r="A360" t="s">
        <v>14</v>
      </c>
      <c r="B360" t="s">
        <v>593</v>
      </c>
      <c r="C360" t="s">
        <v>11</v>
      </c>
      <c r="D360">
        <v>1371481324.27</v>
      </c>
      <c r="E360">
        <v>658439250</v>
      </c>
      <c r="F360">
        <v>1052913857.92</v>
      </c>
      <c r="G360">
        <v>977006716.35000002</v>
      </c>
      <c r="H360">
        <v>0</v>
      </c>
      <c r="I360">
        <v>977006716.35000002</v>
      </c>
      <c r="J360" t="s">
        <v>594</v>
      </c>
    </row>
    <row r="361" spans="1:10" x14ac:dyDescent="0.25">
      <c r="A361" t="s">
        <v>14</v>
      </c>
      <c r="B361" t="s">
        <v>595</v>
      </c>
      <c r="C361" t="s">
        <v>22</v>
      </c>
      <c r="D361">
        <v>14932516</v>
      </c>
      <c r="E361">
        <v>95329299</v>
      </c>
      <c r="F361">
        <v>0</v>
      </c>
      <c r="G361">
        <v>110261815</v>
      </c>
      <c r="H361">
        <v>0</v>
      </c>
      <c r="I361">
        <v>110261815</v>
      </c>
      <c r="J361" t="s">
        <v>596</v>
      </c>
    </row>
    <row r="362" spans="1:10" x14ac:dyDescent="0.25">
      <c r="A362" t="s">
        <v>14</v>
      </c>
      <c r="B362" t="s">
        <v>597</v>
      </c>
      <c r="C362" t="s">
        <v>22</v>
      </c>
      <c r="D362">
        <v>104968412</v>
      </c>
      <c r="E362">
        <v>41390914</v>
      </c>
      <c r="F362">
        <v>0</v>
      </c>
      <c r="G362">
        <v>146359326</v>
      </c>
      <c r="H362">
        <v>0</v>
      </c>
      <c r="I362">
        <v>146359326</v>
      </c>
      <c r="J362" t="s">
        <v>598</v>
      </c>
    </row>
    <row r="363" spans="1:10" x14ac:dyDescent="0.25">
      <c r="A363" t="s">
        <v>14</v>
      </c>
      <c r="B363" t="s">
        <v>599</v>
      </c>
      <c r="C363" t="s">
        <v>22</v>
      </c>
      <c r="D363">
        <v>137645198</v>
      </c>
      <c r="E363">
        <v>52541625</v>
      </c>
      <c r="F363">
        <v>0</v>
      </c>
      <c r="G363">
        <v>190186823</v>
      </c>
      <c r="H363">
        <v>0</v>
      </c>
      <c r="I363">
        <v>190186823</v>
      </c>
      <c r="J363" t="s">
        <v>258</v>
      </c>
    </row>
    <row r="364" spans="1:10" x14ac:dyDescent="0.25">
      <c r="A364" t="s">
        <v>14</v>
      </c>
      <c r="B364" t="s">
        <v>600</v>
      </c>
      <c r="C364" t="s">
        <v>22</v>
      </c>
      <c r="D364">
        <v>25832392</v>
      </c>
      <c r="E364">
        <v>0</v>
      </c>
      <c r="F364">
        <v>0</v>
      </c>
      <c r="G364">
        <v>25832392</v>
      </c>
      <c r="H364">
        <v>0</v>
      </c>
      <c r="I364">
        <v>25832392</v>
      </c>
      <c r="J364" t="s">
        <v>601</v>
      </c>
    </row>
    <row r="365" spans="1:10" x14ac:dyDescent="0.25">
      <c r="A365" t="s">
        <v>14</v>
      </c>
      <c r="B365" t="s">
        <v>602</v>
      </c>
      <c r="C365" t="s">
        <v>22</v>
      </c>
      <c r="D365">
        <v>254373117</v>
      </c>
      <c r="E365">
        <v>59711285</v>
      </c>
      <c r="F365">
        <v>109064</v>
      </c>
      <c r="G365">
        <v>313975338</v>
      </c>
      <c r="H365">
        <v>0</v>
      </c>
      <c r="I365">
        <v>313975338</v>
      </c>
      <c r="J365" t="s">
        <v>293</v>
      </c>
    </row>
    <row r="366" spans="1:10" x14ac:dyDescent="0.25">
      <c r="A366" t="s">
        <v>14</v>
      </c>
      <c r="B366" t="s">
        <v>603</v>
      </c>
      <c r="C366" t="s">
        <v>22</v>
      </c>
      <c r="D366">
        <v>25654977</v>
      </c>
      <c r="E366">
        <v>10244709</v>
      </c>
      <c r="F366">
        <v>0</v>
      </c>
      <c r="G366">
        <v>35899686</v>
      </c>
      <c r="H366">
        <v>0</v>
      </c>
      <c r="I366">
        <v>35899686</v>
      </c>
      <c r="J366" t="s">
        <v>604</v>
      </c>
    </row>
    <row r="367" spans="1:10" x14ac:dyDescent="0.25">
      <c r="A367" t="s">
        <v>14</v>
      </c>
      <c r="B367" t="s">
        <v>605</v>
      </c>
      <c r="C367" t="s">
        <v>22</v>
      </c>
      <c r="D367">
        <v>34704000</v>
      </c>
      <c r="E367">
        <v>0</v>
      </c>
      <c r="F367">
        <v>0</v>
      </c>
      <c r="G367">
        <v>34704000</v>
      </c>
      <c r="H367">
        <v>0</v>
      </c>
      <c r="I367">
        <v>34704000</v>
      </c>
      <c r="J367" t="s">
        <v>606</v>
      </c>
    </row>
    <row r="368" spans="1:10" x14ac:dyDescent="0.25">
      <c r="A368" t="s">
        <v>14</v>
      </c>
      <c r="B368" t="s">
        <v>607</v>
      </c>
      <c r="C368" t="s">
        <v>22</v>
      </c>
      <c r="D368">
        <v>1288450</v>
      </c>
      <c r="E368">
        <v>0</v>
      </c>
      <c r="F368">
        <v>0</v>
      </c>
      <c r="G368">
        <v>1288450</v>
      </c>
      <c r="H368">
        <v>0</v>
      </c>
      <c r="I368">
        <v>1288450</v>
      </c>
      <c r="J368" t="s">
        <v>608</v>
      </c>
    </row>
    <row r="369" spans="1:10" x14ac:dyDescent="0.25">
      <c r="A369" t="s">
        <v>14</v>
      </c>
      <c r="B369" t="s">
        <v>609</v>
      </c>
      <c r="C369" t="s">
        <v>22</v>
      </c>
      <c r="D369">
        <v>2703150</v>
      </c>
      <c r="E369">
        <v>0</v>
      </c>
      <c r="F369">
        <v>0</v>
      </c>
      <c r="G369">
        <v>2703150</v>
      </c>
      <c r="H369">
        <v>0</v>
      </c>
      <c r="I369">
        <v>2703150</v>
      </c>
      <c r="J369" t="s">
        <v>32</v>
      </c>
    </row>
    <row r="370" spans="1:10" x14ac:dyDescent="0.25">
      <c r="A370" t="s">
        <v>14</v>
      </c>
      <c r="B370" t="s">
        <v>610</v>
      </c>
      <c r="C370" t="s">
        <v>22</v>
      </c>
      <c r="D370">
        <v>769379112.26999998</v>
      </c>
      <c r="E370">
        <v>399221418</v>
      </c>
      <c r="F370">
        <v>1052804793.92</v>
      </c>
      <c r="G370">
        <v>115795736.34999999</v>
      </c>
      <c r="H370">
        <v>0</v>
      </c>
      <c r="I370">
        <v>115795736.34999999</v>
      </c>
      <c r="J370" t="s">
        <v>611</v>
      </c>
    </row>
    <row r="371" spans="1:10" x14ac:dyDescent="0.25">
      <c r="A371" t="s">
        <v>14</v>
      </c>
      <c r="B371" t="s">
        <v>612</v>
      </c>
      <c r="C371" t="s">
        <v>11</v>
      </c>
      <c r="D371">
        <v>55684147</v>
      </c>
      <c r="E371">
        <v>7956708</v>
      </c>
      <c r="F371">
        <v>0</v>
      </c>
      <c r="G371">
        <v>63640855</v>
      </c>
      <c r="H371">
        <v>0</v>
      </c>
      <c r="I371">
        <v>63640855</v>
      </c>
      <c r="J371" t="s">
        <v>345</v>
      </c>
    </row>
    <row r="372" spans="1:10" x14ac:dyDescent="0.25">
      <c r="A372" t="s">
        <v>14</v>
      </c>
      <c r="B372" t="s">
        <v>613</v>
      </c>
      <c r="C372" t="s">
        <v>22</v>
      </c>
      <c r="D372">
        <v>27578200</v>
      </c>
      <c r="E372">
        <v>0</v>
      </c>
      <c r="F372">
        <v>0</v>
      </c>
      <c r="G372">
        <v>27578200</v>
      </c>
      <c r="H372">
        <v>0</v>
      </c>
      <c r="I372">
        <v>27578200</v>
      </c>
      <c r="J372" t="s">
        <v>354</v>
      </c>
    </row>
    <row r="373" spans="1:10" x14ac:dyDescent="0.25">
      <c r="A373" t="s">
        <v>14</v>
      </c>
      <c r="B373" t="s">
        <v>614</v>
      </c>
      <c r="C373" t="s">
        <v>22</v>
      </c>
      <c r="D373">
        <v>28105947</v>
      </c>
      <c r="E373">
        <v>7956708</v>
      </c>
      <c r="F373">
        <v>0</v>
      </c>
      <c r="G373">
        <v>36062655</v>
      </c>
      <c r="H373">
        <v>0</v>
      </c>
      <c r="I373">
        <v>36062655</v>
      </c>
      <c r="J373" t="s">
        <v>62</v>
      </c>
    </row>
    <row r="374" spans="1:10" x14ac:dyDescent="0.25">
      <c r="A374" t="s">
        <v>14</v>
      </c>
      <c r="B374">
        <v>5.2</v>
      </c>
      <c r="C374" t="s">
        <v>17</v>
      </c>
      <c r="D374">
        <v>29487738</v>
      </c>
      <c r="E374">
        <v>2500000</v>
      </c>
      <c r="F374">
        <v>0</v>
      </c>
      <c r="G374">
        <v>31987738</v>
      </c>
      <c r="H374">
        <v>0</v>
      </c>
      <c r="I374">
        <v>31987738</v>
      </c>
      <c r="J374" t="s">
        <v>615</v>
      </c>
    </row>
    <row r="375" spans="1:10" x14ac:dyDescent="0.25">
      <c r="A375" t="s">
        <v>14</v>
      </c>
      <c r="B375" t="s">
        <v>616</v>
      </c>
      <c r="C375" t="s">
        <v>11</v>
      </c>
      <c r="D375">
        <v>27000000</v>
      </c>
      <c r="E375">
        <v>0</v>
      </c>
      <c r="F375">
        <v>0</v>
      </c>
      <c r="G375">
        <v>27000000</v>
      </c>
      <c r="H375">
        <v>0</v>
      </c>
      <c r="I375">
        <v>27000000</v>
      </c>
      <c r="J375" t="s">
        <v>549</v>
      </c>
    </row>
    <row r="376" spans="1:10" x14ac:dyDescent="0.25">
      <c r="A376" t="s">
        <v>14</v>
      </c>
      <c r="B376" t="s">
        <v>617</v>
      </c>
      <c r="C376" t="s">
        <v>22</v>
      </c>
      <c r="D376">
        <v>27000000</v>
      </c>
      <c r="E376">
        <v>0</v>
      </c>
      <c r="F376">
        <v>0</v>
      </c>
      <c r="G376">
        <v>27000000</v>
      </c>
      <c r="H376">
        <v>0</v>
      </c>
      <c r="I376">
        <v>27000000</v>
      </c>
      <c r="J376" t="s">
        <v>618</v>
      </c>
    </row>
    <row r="377" spans="1:10" x14ac:dyDescent="0.25">
      <c r="A377" t="s">
        <v>14</v>
      </c>
      <c r="B377" t="s">
        <v>619</v>
      </c>
      <c r="C377" t="s">
        <v>11</v>
      </c>
      <c r="D377">
        <v>0</v>
      </c>
      <c r="E377">
        <v>2500000</v>
      </c>
      <c r="F377">
        <v>0</v>
      </c>
      <c r="G377">
        <v>2500000</v>
      </c>
      <c r="H377">
        <v>0</v>
      </c>
      <c r="I377">
        <v>2500000</v>
      </c>
      <c r="J377" t="s">
        <v>594</v>
      </c>
    </row>
    <row r="378" spans="1:10" x14ac:dyDescent="0.25">
      <c r="A378" t="s">
        <v>14</v>
      </c>
      <c r="B378" t="s">
        <v>620</v>
      </c>
      <c r="C378" t="s">
        <v>22</v>
      </c>
      <c r="D378">
        <v>0</v>
      </c>
      <c r="E378">
        <v>2500000</v>
      </c>
      <c r="F378">
        <v>0</v>
      </c>
      <c r="G378">
        <v>2500000</v>
      </c>
      <c r="H378">
        <v>0</v>
      </c>
      <c r="I378">
        <v>2500000</v>
      </c>
      <c r="J378" t="s">
        <v>611</v>
      </c>
    </row>
    <row r="379" spans="1:10" x14ac:dyDescent="0.25">
      <c r="A379" t="s">
        <v>14</v>
      </c>
      <c r="B379" t="s">
        <v>621</v>
      </c>
      <c r="C379" t="s">
        <v>11</v>
      </c>
      <c r="D379">
        <v>2487738</v>
      </c>
      <c r="E379">
        <v>0</v>
      </c>
      <c r="F379">
        <v>0</v>
      </c>
      <c r="G379">
        <v>2487738</v>
      </c>
      <c r="H379">
        <v>0</v>
      </c>
      <c r="I379">
        <v>2487738</v>
      </c>
      <c r="J379" t="s">
        <v>345</v>
      </c>
    </row>
    <row r="380" spans="1:10" x14ac:dyDescent="0.25">
      <c r="A380" t="s">
        <v>14</v>
      </c>
      <c r="B380" t="s">
        <v>622</v>
      </c>
      <c r="C380" t="s">
        <v>22</v>
      </c>
      <c r="D380">
        <v>2487738</v>
      </c>
      <c r="E380">
        <v>0</v>
      </c>
      <c r="F380">
        <v>0</v>
      </c>
      <c r="G380">
        <v>2487738</v>
      </c>
      <c r="H380">
        <v>0</v>
      </c>
      <c r="I380">
        <v>2487738</v>
      </c>
      <c r="J380" t="s">
        <v>62</v>
      </c>
    </row>
    <row r="381" spans="1:10" x14ac:dyDescent="0.25">
      <c r="A381" t="s">
        <v>14</v>
      </c>
      <c r="B381">
        <v>5.3</v>
      </c>
      <c r="C381" t="s">
        <v>17</v>
      </c>
      <c r="D381">
        <v>84393630.810000002</v>
      </c>
      <c r="E381">
        <v>33855915.579999998</v>
      </c>
      <c r="F381">
        <v>0</v>
      </c>
      <c r="G381">
        <v>118249546.39</v>
      </c>
      <c r="H381">
        <v>0</v>
      </c>
      <c r="I381">
        <v>118249546.39</v>
      </c>
      <c r="J381" t="s">
        <v>623</v>
      </c>
    </row>
    <row r="382" spans="1:10" x14ac:dyDescent="0.25">
      <c r="A382" t="s">
        <v>14</v>
      </c>
      <c r="B382" t="s">
        <v>624</v>
      </c>
      <c r="C382" t="s">
        <v>11</v>
      </c>
      <c r="D382">
        <v>84393630.810000002</v>
      </c>
      <c r="E382">
        <v>22248349.510000002</v>
      </c>
      <c r="F382">
        <v>0</v>
      </c>
      <c r="G382">
        <v>106641980.31999999</v>
      </c>
      <c r="H382">
        <v>0</v>
      </c>
      <c r="I382">
        <v>106641980.31999999</v>
      </c>
      <c r="J382" t="s">
        <v>453</v>
      </c>
    </row>
    <row r="383" spans="1:10" x14ac:dyDescent="0.25">
      <c r="A383" t="s">
        <v>14</v>
      </c>
      <c r="B383" t="s">
        <v>625</v>
      </c>
      <c r="C383" t="s">
        <v>22</v>
      </c>
      <c r="D383">
        <v>33237899.100000001</v>
      </c>
      <c r="E383">
        <v>11079299.699999999</v>
      </c>
      <c r="F383">
        <v>0</v>
      </c>
      <c r="G383">
        <v>44317198.799999997</v>
      </c>
      <c r="H383">
        <v>0</v>
      </c>
      <c r="I383">
        <v>44317198.799999997</v>
      </c>
      <c r="J383" t="s">
        <v>128</v>
      </c>
    </row>
    <row r="384" spans="1:10" x14ac:dyDescent="0.25">
      <c r="A384" t="s">
        <v>14</v>
      </c>
      <c r="B384" t="s">
        <v>626</v>
      </c>
      <c r="C384" t="s">
        <v>22</v>
      </c>
      <c r="D384">
        <v>1283229.45</v>
      </c>
      <c r="E384">
        <v>848528.35</v>
      </c>
      <c r="F384">
        <v>0</v>
      </c>
      <c r="G384">
        <v>2131757.7999999998</v>
      </c>
      <c r="H384">
        <v>0</v>
      </c>
      <c r="I384">
        <v>2131757.7999999998</v>
      </c>
      <c r="J384" t="s">
        <v>132</v>
      </c>
    </row>
    <row r="385" spans="1:10" x14ac:dyDescent="0.25">
      <c r="A385" t="s">
        <v>14</v>
      </c>
      <c r="B385" t="s">
        <v>627</v>
      </c>
      <c r="C385" t="s">
        <v>22</v>
      </c>
      <c r="D385">
        <v>22092144.780000001</v>
      </c>
      <c r="E385">
        <v>207496.68</v>
      </c>
      <c r="F385">
        <v>0</v>
      </c>
      <c r="G385">
        <v>22299641.460000001</v>
      </c>
      <c r="H385">
        <v>0</v>
      </c>
      <c r="I385">
        <v>22299641.460000001</v>
      </c>
      <c r="J385" t="s">
        <v>216</v>
      </c>
    </row>
    <row r="386" spans="1:10" x14ac:dyDescent="0.25">
      <c r="A386" t="s">
        <v>14</v>
      </c>
      <c r="B386" t="s">
        <v>628</v>
      </c>
      <c r="C386" t="s">
        <v>22</v>
      </c>
      <c r="D386">
        <v>27780357.48</v>
      </c>
      <c r="E386">
        <v>10113024.779999999</v>
      </c>
      <c r="F386">
        <v>0</v>
      </c>
      <c r="G386">
        <v>37893382.259999998</v>
      </c>
      <c r="H386">
        <v>0</v>
      </c>
      <c r="I386">
        <v>37893382.259999998</v>
      </c>
      <c r="J386" t="s">
        <v>629</v>
      </c>
    </row>
    <row r="387" spans="1:10" x14ac:dyDescent="0.25">
      <c r="A387" t="s">
        <v>14</v>
      </c>
      <c r="B387" t="s">
        <v>630</v>
      </c>
      <c r="C387" t="s">
        <v>11</v>
      </c>
      <c r="D387">
        <v>0</v>
      </c>
      <c r="E387">
        <v>11607566.07</v>
      </c>
      <c r="F387">
        <v>0</v>
      </c>
      <c r="G387">
        <v>11607566.07</v>
      </c>
      <c r="H387">
        <v>0</v>
      </c>
      <c r="I387">
        <v>11607566.07</v>
      </c>
      <c r="J387" t="s">
        <v>32</v>
      </c>
    </row>
    <row r="388" spans="1:10" x14ac:dyDescent="0.25">
      <c r="A388" t="s">
        <v>14</v>
      </c>
      <c r="B388" t="s">
        <v>631</v>
      </c>
      <c r="C388" t="s">
        <v>22</v>
      </c>
      <c r="D388">
        <v>0</v>
      </c>
      <c r="E388">
        <v>11607566.07</v>
      </c>
      <c r="F388">
        <v>0</v>
      </c>
      <c r="G388">
        <v>11607566.07</v>
      </c>
      <c r="H388">
        <v>0</v>
      </c>
      <c r="I388">
        <v>11607566.07</v>
      </c>
      <c r="J388" t="s">
        <v>32</v>
      </c>
    </row>
    <row r="389" spans="1:10" x14ac:dyDescent="0.25">
      <c r="A389" t="s">
        <v>14</v>
      </c>
      <c r="B389">
        <v>5.4</v>
      </c>
      <c r="C389" t="s">
        <v>17</v>
      </c>
      <c r="D389">
        <v>326298292</v>
      </c>
      <c r="E389">
        <v>20000000</v>
      </c>
      <c r="F389">
        <v>0</v>
      </c>
      <c r="G389">
        <v>346298292</v>
      </c>
      <c r="H389">
        <v>0</v>
      </c>
      <c r="I389">
        <v>346298292</v>
      </c>
      <c r="J389" t="s">
        <v>494</v>
      </c>
    </row>
    <row r="390" spans="1:10" x14ac:dyDescent="0.25">
      <c r="A390" t="s">
        <v>14</v>
      </c>
      <c r="B390" t="s">
        <v>632</v>
      </c>
      <c r="C390" t="s">
        <v>11</v>
      </c>
      <c r="D390">
        <v>326298292</v>
      </c>
      <c r="E390">
        <v>20000000</v>
      </c>
      <c r="F390">
        <v>0</v>
      </c>
      <c r="G390">
        <v>346298292</v>
      </c>
      <c r="H390">
        <v>0</v>
      </c>
      <c r="I390">
        <v>346298292</v>
      </c>
      <c r="J390" t="s">
        <v>32</v>
      </c>
    </row>
    <row r="391" spans="1:10" x14ac:dyDescent="0.25">
      <c r="A391" t="s">
        <v>14</v>
      </c>
      <c r="B391" t="s">
        <v>633</v>
      </c>
      <c r="C391" t="s">
        <v>22</v>
      </c>
      <c r="D391">
        <v>20000000</v>
      </c>
      <c r="E391">
        <v>20000000</v>
      </c>
      <c r="F391">
        <v>0</v>
      </c>
      <c r="G391">
        <v>40000000</v>
      </c>
      <c r="H391">
        <v>0</v>
      </c>
      <c r="I391">
        <v>40000000</v>
      </c>
      <c r="J391" t="s">
        <v>634</v>
      </c>
    </row>
    <row r="392" spans="1:10" x14ac:dyDescent="0.25">
      <c r="A392" t="s">
        <v>14</v>
      </c>
      <c r="B392" t="s">
        <v>635</v>
      </c>
      <c r="C392" t="s">
        <v>22</v>
      </c>
      <c r="D392">
        <v>306298292</v>
      </c>
      <c r="E392">
        <v>0</v>
      </c>
      <c r="F392">
        <v>0</v>
      </c>
      <c r="G392">
        <v>306298292</v>
      </c>
      <c r="H392">
        <v>0</v>
      </c>
      <c r="I392">
        <v>306298292</v>
      </c>
      <c r="J392" t="s">
        <v>636</v>
      </c>
    </row>
    <row r="393" spans="1:10" x14ac:dyDescent="0.25">
      <c r="A393" t="s">
        <v>14</v>
      </c>
      <c r="B393">
        <v>5.5</v>
      </c>
      <c r="C393" t="s">
        <v>17</v>
      </c>
      <c r="D393">
        <v>6798370071.9099998</v>
      </c>
      <c r="E393">
        <v>3650071861.3200002</v>
      </c>
      <c r="F393">
        <v>7956708</v>
      </c>
      <c r="G393">
        <v>10440485225.23</v>
      </c>
      <c r="H393">
        <v>0</v>
      </c>
      <c r="I393">
        <v>10440485225.23</v>
      </c>
      <c r="J393" t="s">
        <v>637</v>
      </c>
    </row>
    <row r="394" spans="1:10" x14ac:dyDescent="0.25">
      <c r="A394" t="s">
        <v>14</v>
      </c>
      <c r="B394" t="s">
        <v>638</v>
      </c>
      <c r="C394" t="s">
        <v>11</v>
      </c>
      <c r="D394">
        <v>390622748.16000003</v>
      </c>
      <c r="E394">
        <v>436682527.85000002</v>
      </c>
      <c r="F394">
        <v>0</v>
      </c>
      <c r="G394">
        <v>827305276.00999999</v>
      </c>
      <c r="H394">
        <v>0</v>
      </c>
      <c r="I394">
        <v>827305276.00999999</v>
      </c>
      <c r="J394" t="s">
        <v>639</v>
      </c>
    </row>
    <row r="395" spans="1:10" x14ac:dyDescent="0.25">
      <c r="A395" t="s">
        <v>14</v>
      </c>
      <c r="B395" t="s">
        <v>640</v>
      </c>
      <c r="C395" t="s">
        <v>22</v>
      </c>
      <c r="D395">
        <v>0</v>
      </c>
      <c r="E395">
        <v>104700637.84999999</v>
      </c>
      <c r="F395">
        <v>0</v>
      </c>
      <c r="G395">
        <v>104700637.84999999</v>
      </c>
      <c r="H395">
        <v>0</v>
      </c>
      <c r="I395">
        <v>104700637.84999999</v>
      </c>
      <c r="J395" t="s">
        <v>572</v>
      </c>
    </row>
    <row r="396" spans="1:10" x14ac:dyDescent="0.25">
      <c r="A396" t="s">
        <v>14</v>
      </c>
      <c r="B396" t="s">
        <v>641</v>
      </c>
      <c r="C396" t="s">
        <v>22</v>
      </c>
      <c r="D396">
        <v>390622748.16000003</v>
      </c>
      <c r="E396">
        <v>331981890</v>
      </c>
      <c r="F396">
        <v>0</v>
      </c>
      <c r="G396">
        <v>722604638.15999997</v>
      </c>
      <c r="H396">
        <v>0</v>
      </c>
      <c r="I396">
        <v>722604638.15999997</v>
      </c>
      <c r="J396" t="s">
        <v>594</v>
      </c>
    </row>
    <row r="397" spans="1:10" x14ac:dyDescent="0.25">
      <c r="A397" t="s">
        <v>14</v>
      </c>
      <c r="B397" t="s">
        <v>642</v>
      </c>
      <c r="C397" t="s">
        <v>11</v>
      </c>
      <c r="D397">
        <v>5027109354.7299995</v>
      </c>
      <c r="E397">
        <v>1745185277.6700001</v>
      </c>
      <c r="F397">
        <v>7956708</v>
      </c>
      <c r="G397">
        <v>6764337924.3999996</v>
      </c>
      <c r="H397">
        <v>0</v>
      </c>
      <c r="I397">
        <v>6764337924.3999996</v>
      </c>
      <c r="J397" t="s">
        <v>643</v>
      </c>
    </row>
    <row r="398" spans="1:10" x14ac:dyDescent="0.25">
      <c r="A398" t="s">
        <v>14</v>
      </c>
      <c r="B398" t="s">
        <v>644</v>
      </c>
      <c r="C398" t="s">
        <v>22</v>
      </c>
      <c r="D398">
        <v>5000000</v>
      </c>
      <c r="E398">
        <v>0</v>
      </c>
      <c r="F398">
        <v>0</v>
      </c>
      <c r="G398">
        <v>5000000</v>
      </c>
      <c r="H398">
        <v>0</v>
      </c>
      <c r="I398">
        <v>5000000</v>
      </c>
      <c r="J398" t="s">
        <v>549</v>
      </c>
    </row>
    <row r="399" spans="1:10" x14ac:dyDescent="0.25">
      <c r="A399" t="s">
        <v>14</v>
      </c>
      <c r="B399" t="s">
        <v>645</v>
      </c>
      <c r="C399" t="s">
        <v>22</v>
      </c>
      <c r="D399">
        <v>10721100</v>
      </c>
      <c r="E399">
        <v>0</v>
      </c>
      <c r="F399">
        <v>0</v>
      </c>
      <c r="G399">
        <v>10721100</v>
      </c>
      <c r="H399">
        <v>0</v>
      </c>
      <c r="I399">
        <v>10721100</v>
      </c>
      <c r="J399" t="s">
        <v>594</v>
      </c>
    </row>
    <row r="400" spans="1:10" x14ac:dyDescent="0.25">
      <c r="A400" t="s">
        <v>14</v>
      </c>
      <c r="B400" t="s">
        <v>646</v>
      </c>
      <c r="C400" t="s">
        <v>22</v>
      </c>
      <c r="D400">
        <v>19299694</v>
      </c>
      <c r="E400">
        <v>8000000</v>
      </c>
      <c r="F400">
        <v>0</v>
      </c>
      <c r="G400">
        <v>27299694</v>
      </c>
      <c r="H400">
        <v>0</v>
      </c>
      <c r="I400">
        <v>27299694</v>
      </c>
      <c r="J400" t="s">
        <v>647</v>
      </c>
    </row>
    <row r="401" spans="1:10" x14ac:dyDescent="0.25">
      <c r="A401" t="s">
        <v>14</v>
      </c>
      <c r="B401" t="s">
        <v>648</v>
      </c>
      <c r="C401" t="s">
        <v>22</v>
      </c>
      <c r="D401">
        <v>4695551503.2299995</v>
      </c>
      <c r="E401">
        <v>1594526268.4000001</v>
      </c>
      <c r="F401">
        <v>7956708</v>
      </c>
      <c r="G401">
        <v>6282121063.6300001</v>
      </c>
      <c r="H401">
        <v>0</v>
      </c>
      <c r="I401">
        <v>6282121063.6300001</v>
      </c>
      <c r="J401" t="s">
        <v>369</v>
      </c>
    </row>
    <row r="402" spans="1:10" x14ac:dyDescent="0.25">
      <c r="A402" t="s">
        <v>14</v>
      </c>
      <c r="B402" t="s">
        <v>649</v>
      </c>
      <c r="C402" t="s">
        <v>22</v>
      </c>
      <c r="D402">
        <v>0</v>
      </c>
      <c r="E402">
        <v>26553.27</v>
      </c>
      <c r="F402">
        <v>0</v>
      </c>
      <c r="G402">
        <v>26553.27</v>
      </c>
      <c r="H402">
        <v>0</v>
      </c>
      <c r="I402">
        <v>26553.27</v>
      </c>
      <c r="J402" t="s">
        <v>650</v>
      </c>
    </row>
    <row r="403" spans="1:10" x14ac:dyDescent="0.25">
      <c r="A403" t="s">
        <v>14</v>
      </c>
      <c r="B403" t="s">
        <v>651</v>
      </c>
      <c r="C403" t="s">
        <v>22</v>
      </c>
      <c r="D403">
        <v>296537057.5</v>
      </c>
      <c r="E403">
        <v>142632456</v>
      </c>
      <c r="F403">
        <v>0</v>
      </c>
      <c r="G403">
        <v>439169513.5</v>
      </c>
      <c r="H403">
        <v>0</v>
      </c>
      <c r="I403">
        <v>439169513.5</v>
      </c>
      <c r="J403" t="s">
        <v>652</v>
      </c>
    </row>
    <row r="404" spans="1:10" x14ac:dyDescent="0.25">
      <c r="A404" t="s">
        <v>14</v>
      </c>
      <c r="B404" t="s">
        <v>653</v>
      </c>
      <c r="C404" t="s">
        <v>11</v>
      </c>
      <c r="D404">
        <v>300254827.01999998</v>
      </c>
      <c r="E404">
        <v>94817355.799999997</v>
      </c>
      <c r="F404">
        <v>0</v>
      </c>
      <c r="G404">
        <v>395072182.81999999</v>
      </c>
      <c r="H404">
        <v>0</v>
      </c>
      <c r="I404">
        <v>395072182.81999999</v>
      </c>
      <c r="J404" t="s">
        <v>654</v>
      </c>
    </row>
    <row r="405" spans="1:10" x14ac:dyDescent="0.25">
      <c r="A405" t="s">
        <v>14</v>
      </c>
      <c r="B405" t="s">
        <v>655</v>
      </c>
      <c r="C405" t="s">
        <v>22</v>
      </c>
      <c r="D405">
        <v>300254827.01999998</v>
      </c>
      <c r="E405">
        <v>94817355.799999997</v>
      </c>
      <c r="F405">
        <v>0</v>
      </c>
      <c r="G405">
        <v>395072182.81999999</v>
      </c>
      <c r="H405">
        <v>0</v>
      </c>
      <c r="I405">
        <v>395072182.81999999</v>
      </c>
      <c r="J405" t="s">
        <v>647</v>
      </c>
    </row>
    <row r="406" spans="1:10" x14ac:dyDescent="0.25">
      <c r="A406" t="s">
        <v>14</v>
      </c>
      <c r="B406" t="s">
        <v>656</v>
      </c>
      <c r="C406" t="s">
        <v>11</v>
      </c>
      <c r="D406">
        <v>8100000</v>
      </c>
      <c r="E406">
        <v>22632178</v>
      </c>
      <c r="F406">
        <v>0</v>
      </c>
      <c r="G406">
        <v>30732178</v>
      </c>
      <c r="H406">
        <v>0</v>
      </c>
      <c r="I406">
        <v>30732178</v>
      </c>
      <c r="J406" t="s">
        <v>657</v>
      </c>
    </row>
    <row r="407" spans="1:10" x14ac:dyDescent="0.25">
      <c r="A407" t="s">
        <v>14</v>
      </c>
      <c r="B407" t="s">
        <v>658</v>
      </c>
      <c r="C407" t="s">
        <v>22</v>
      </c>
      <c r="D407">
        <v>8100000</v>
      </c>
      <c r="E407">
        <v>2700000</v>
      </c>
      <c r="F407">
        <v>0</v>
      </c>
      <c r="G407">
        <v>10800000</v>
      </c>
      <c r="H407">
        <v>0</v>
      </c>
      <c r="I407">
        <v>10800000</v>
      </c>
      <c r="J407" t="s">
        <v>549</v>
      </c>
    </row>
    <row r="408" spans="1:10" x14ac:dyDescent="0.25">
      <c r="A408" t="s">
        <v>14</v>
      </c>
      <c r="B408" t="s">
        <v>659</v>
      </c>
      <c r="C408" t="s">
        <v>22</v>
      </c>
      <c r="D408">
        <v>0</v>
      </c>
      <c r="E408">
        <v>19932178</v>
      </c>
      <c r="F408">
        <v>0</v>
      </c>
      <c r="G408">
        <v>19932178</v>
      </c>
      <c r="H408">
        <v>0</v>
      </c>
      <c r="I408">
        <v>19932178</v>
      </c>
      <c r="J408" t="s">
        <v>594</v>
      </c>
    </row>
    <row r="409" spans="1:10" x14ac:dyDescent="0.25">
      <c r="A409" t="s">
        <v>14</v>
      </c>
      <c r="B409" t="s">
        <v>660</v>
      </c>
      <c r="C409" t="s">
        <v>11</v>
      </c>
      <c r="D409">
        <v>138731713</v>
      </c>
      <c r="E409">
        <v>281093954</v>
      </c>
      <c r="F409">
        <v>0</v>
      </c>
      <c r="G409">
        <v>419825667</v>
      </c>
      <c r="H409">
        <v>0</v>
      </c>
      <c r="I409">
        <v>419825667</v>
      </c>
      <c r="J409" t="s">
        <v>661</v>
      </c>
    </row>
    <row r="410" spans="1:10" x14ac:dyDescent="0.25">
      <c r="A410" t="s">
        <v>14</v>
      </c>
      <c r="B410" t="s">
        <v>662</v>
      </c>
      <c r="C410" t="s">
        <v>22</v>
      </c>
      <c r="D410">
        <v>138731713</v>
      </c>
      <c r="E410">
        <v>281093954</v>
      </c>
      <c r="F410">
        <v>0</v>
      </c>
      <c r="G410">
        <v>419825667</v>
      </c>
      <c r="H410">
        <v>0</v>
      </c>
      <c r="I410">
        <v>419825667</v>
      </c>
      <c r="J410" t="s">
        <v>594</v>
      </c>
    </row>
    <row r="411" spans="1:10" x14ac:dyDescent="0.25">
      <c r="A411" t="s">
        <v>14</v>
      </c>
      <c r="B411" t="s">
        <v>663</v>
      </c>
      <c r="C411" t="s">
        <v>11</v>
      </c>
      <c r="D411">
        <v>824520230</v>
      </c>
      <c r="E411">
        <v>843866340</v>
      </c>
      <c r="F411">
        <v>0</v>
      </c>
      <c r="G411">
        <v>1668386570</v>
      </c>
      <c r="H411">
        <v>0</v>
      </c>
      <c r="I411">
        <v>1668386570</v>
      </c>
      <c r="J411" t="s">
        <v>664</v>
      </c>
    </row>
    <row r="412" spans="1:10" x14ac:dyDescent="0.25">
      <c r="A412" t="s">
        <v>14</v>
      </c>
      <c r="B412" t="s">
        <v>665</v>
      </c>
      <c r="C412" t="s">
        <v>22</v>
      </c>
      <c r="D412">
        <v>805736897</v>
      </c>
      <c r="E412">
        <v>834866340</v>
      </c>
      <c r="F412">
        <v>0</v>
      </c>
      <c r="G412">
        <v>1640603237</v>
      </c>
      <c r="H412">
        <v>0</v>
      </c>
      <c r="I412">
        <v>1640603237</v>
      </c>
      <c r="J412" t="s">
        <v>594</v>
      </c>
    </row>
    <row r="413" spans="1:10" x14ac:dyDescent="0.25">
      <c r="A413" t="s">
        <v>14</v>
      </c>
      <c r="B413" t="s">
        <v>666</v>
      </c>
      <c r="C413" t="s">
        <v>22</v>
      </c>
      <c r="D413">
        <v>18783333</v>
      </c>
      <c r="E413">
        <v>6500000</v>
      </c>
      <c r="F413">
        <v>0</v>
      </c>
      <c r="G413">
        <v>25283333</v>
      </c>
      <c r="H413">
        <v>0</v>
      </c>
      <c r="I413">
        <v>25283333</v>
      </c>
      <c r="J413" t="s">
        <v>647</v>
      </c>
    </row>
    <row r="414" spans="1:10" x14ac:dyDescent="0.25">
      <c r="A414" t="s">
        <v>14</v>
      </c>
      <c r="B414" t="s">
        <v>667</v>
      </c>
      <c r="C414" t="s">
        <v>22</v>
      </c>
      <c r="D414">
        <v>0</v>
      </c>
      <c r="E414">
        <v>2500000</v>
      </c>
      <c r="F414">
        <v>0</v>
      </c>
      <c r="G414">
        <v>2500000</v>
      </c>
      <c r="H414">
        <v>0</v>
      </c>
      <c r="I414">
        <v>2500000</v>
      </c>
      <c r="J414" t="s">
        <v>32</v>
      </c>
    </row>
    <row r="415" spans="1:10" x14ac:dyDescent="0.25">
      <c r="A415" t="s">
        <v>14</v>
      </c>
      <c r="B415" t="s">
        <v>668</v>
      </c>
      <c r="C415" t="s">
        <v>11</v>
      </c>
      <c r="D415">
        <v>109031199</v>
      </c>
      <c r="E415">
        <v>225794228</v>
      </c>
      <c r="F415">
        <v>0</v>
      </c>
      <c r="G415">
        <v>334825427</v>
      </c>
      <c r="H415">
        <v>0</v>
      </c>
      <c r="I415">
        <v>334825427</v>
      </c>
      <c r="J415" t="s">
        <v>669</v>
      </c>
    </row>
    <row r="416" spans="1:10" x14ac:dyDescent="0.25">
      <c r="A416" t="s">
        <v>14</v>
      </c>
      <c r="B416" t="s">
        <v>670</v>
      </c>
      <c r="C416" t="s">
        <v>22</v>
      </c>
      <c r="D416">
        <v>0</v>
      </c>
      <c r="E416">
        <v>120000000</v>
      </c>
      <c r="F416">
        <v>0</v>
      </c>
      <c r="G416">
        <v>120000000</v>
      </c>
      <c r="H416">
        <v>0</v>
      </c>
      <c r="I416">
        <v>120000000</v>
      </c>
      <c r="J416" t="s">
        <v>671</v>
      </c>
    </row>
    <row r="417" spans="1:10" x14ac:dyDescent="0.25">
      <c r="A417" t="s">
        <v>14</v>
      </c>
      <c r="B417" t="s">
        <v>672</v>
      </c>
      <c r="C417" t="s">
        <v>22</v>
      </c>
      <c r="D417">
        <v>18924240</v>
      </c>
      <c r="E417">
        <v>0</v>
      </c>
      <c r="F417">
        <v>0</v>
      </c>
      <c r="G417">
        <v>18924240</v>
      </c>
      <c r="H417">
        <v>0</v>
      </c>
      <c r="I417">
        <v>18924240</v>
      </c>
      <c r="J417" t="s">
        <v>596</v>
      </c>
    </row>
    <row r="418" spans="1:10" x14ac:dyDescent="0.25">
      <c r="A418" t="s">
        <v>14</v>
      </c>
      <c r="B418" t="s">
        <v>673</v>
      </c>
      <c r="C418" t="s">
        <v>22</v>
      </c>
      <c r="D418">
        <v>16950000</v>
      </c>
      <c r="E418">
        <v>9446666</v>
      </c>
      <c r="F418">
        <v>0</v>
      </c>
      <c r="G418">
        <v>26396666</v>
      </c>
      <c r="H418">
        <v>0</v>
      </c>
      <c r="I418">
        <v>26396666</v>
      </c>
      <c r="J418" t="s">
        <v>674</v>
      </c>
    </row>
    <row r="419" spans="1:10" x14ac:dyDescent="0.25">
      <c r="A419" t="s">
        <v>14</v>
      </c>
      <c r="B419" t="s">
        <v>675</v>
      </c>
      <c r="C419" t="s">
        <v>22</v>
      </c>
      <c r="D419">
        <v>73156959</v>
      </c>
      <c r="E419">
        <v>96347562</v>
      </c>
      <c r="F419">
        <v>0</v>
      </c>
      <c r="G419">
        <v>169504521</v>
      </c>
      <c r="H419">
        <v>0</v>
      </c>
      <c r="I419">
        <v>169504521</v>
      </c>
      <c r="J419" t="s">
        <v>676</v>
      </c>
    </row>
    <row r="420" spans="1:10" x14ac:dyDescent="0.25">
      <c r="A420" t="s">
        <v>14</v>
      </c>
      <c r="B420">
        <v>5.8</v>
      </c>
      <c r="C420" t="s">
        <v>17</v>
      </c>
      <c r="D420">
        <v>337507241.41000003</v>
      </c>
      <c r="E420">
        <v>4277655.3899999997</v>
      </c>
      <c r="F420">
        <v>22584714</v>
      </c>
      <c r="G420">
        <v>319200182.80000001</v>
      </c>
      <c r="H420">
        <v>0</v>
      </c>
      <c r="I420">
        <v>319200182.80000001</v>
      </c>
      <c r="J420" t="s">
        <v>677</v>
      </c>
    </row>
    <row r="421" spans="1:10" x14ac:dyDescent="0.25">
      <c r="A421" t="s">
        <v>14</v>
      </c>
      <c r="B421" t="s">
        <v>678</v>
      </c>
      <c r="C421" t="s">
        <v>11</v>
      </c>
      <c r="D421">
        <v>289199</v>
      </c>
      <c r="E421">
        <v>98142</v>
      </c>
      <c r="F421">
        <v>0</v>
      </c>
      <c r="G421">
        <v>387341</v>
      </c>
      <c r="H421">
        <v>0</v>
      </c>
      <c r="I421">
        <v>387341</v>
      </c>
      <c r="J421" t="s">
        <v>482</v>
      </c>
    </row>
    <row r="422" spans="1:10" x14ac:dyDescent="0.25">
      <c r="A422" t="s">
        <v>14</v>
      </c>
      <c r="B422" t="s">
        <v>679</v>
      </c>
      <c r="C422" t="s">
        <v>22</v>
      </c>
      <c r="D422">
        <v>289199</v>
      </c>
      <c r="E422">
        <v>98142</v>
      </c>
      <c r="F422">
        <v>0</v>
      </c>
      <c r="G422">
        <v>387341</v>
      </c>
      <c r="H422">
        <v>0</v>
      </c>
      <c r="I422">
        <v>387341</v>
      </c>
      <c r="J422" t="s">
        <v>680</v>
      </c>
    </row>
    <row r="423" spans="1:10" x14ac:dyDescent="0.25">
      <c r="A423" t="s">
        <v>14</v>
      </c>
      <c r="B423" t="s">
        <v>681</v>
      </c>
      <c r="C423" t="s">
        <v>11</v>
      </c>
      <c r="D423">
        <v>7371289.0800000001</v>
      </c>
      <c r="E423">
        <v>2126039.39</v>
      </c>
      <c r="F423">
        <v>41500</v>
      </c>
      <c r="G423">
        <v>9455828.4700000007</v>
      </c>
      <c r="H423">
        <v>0</v>
      </c>
      <c r="I423">
        <v>9455828.4700000007</v>
      </c>
      <c r="J423" t="s">
        <v>682</v>
      </c>
    </row>
    <row r="424" spans="1:10" x14ac:dyDescent="0.25">
      <c r="A424" t="s">
        <v>14</v>
      </c>
      <c r="B424" t="s">
        <v>683</v>
      </c>
      <c r="C424" t="s">
        <v>22</v>
      </c>
      <c r="D424">
        <v>7329789.0800000001</v>
      </c>
      <c r="E424">
        <v>2126039.39</v>
      </c>
      <c r="F424">
        <v>0</v>
      </c>
      <c r="G424">
        <v>9455828.4700000007</v>
      </c>
      <c r="H424">
        <v>0</v>
      </c>
      <c r="I424">
        <v>9455828.4700000007</v>
      </c>
      <c r="J424" t="s">
        <v>684</v>
      </c>
    </row>
    <row r="425" spans="1:10" x14ac:dyDescent="0.25">
      <c r="A425" t="s">
        <v>14</v>
      </c>
      <c r="B425" t="s">
        <v>685</v>
      </c>
      <c r="C425" t="s">
        <v>22</v>
      </c>
      <c r="D425">
        <v>41500</v>
      </c>
      <c r="E425">
        <v>0</v>
      </c>
      <c r="F425">
        <v>41500</v>
      </c>
      <c r="G425">
        <v>0</v>
      </c>
      <c r="H425">
        <v>0</v>
      </c>
      <c r="I425">
        <v>0</v>
      </c>
      <c r="J425" t="s">
        <v>686</v>
      </c>
    </row>
    <row r="426" spans="1:10" x14ac:dyDescent="0.25">
      <c r="A426" t="s">
        <v>14</v>
      </c>
      <c r="B426" t="s">
        <v>687</v>
      </c>
      <c r="C426" t="s">
        <v>11</v>
      </c>
      <c r="D426">
        <v>3204873</v>
      </c>
      <c r="E426">
        <v>0</v>
      </c>
      <c r="F426">
        <v>0</v>
      </c>
      <c r="G426">
        <v>3204873</v>
      </c>
      <c r="H426">
        <v>0</v>
      </c>
      <c r="I426">
        <v>3204873</v>
      </c>
      <c r="J426" t="s">
        <v>526</v>
      </c>
    </row>
    <row r="427" spans="1:10" x14ac:dyDescent="0.25">
      <c r="A427" t="s">
        <v>14</v>
      </c>
      <c r="B427" t="s">
        <v>688</v>
      </c>
      <c r="C427" t="s">
        <v>22</v>
      </c>
      <c r="D427">
        <v>3204873</v>
      </c>
      <c r="E427">
        <v>0</v>
      </c>
      <c r="F427">
        <v>0</v>
      </c>
      <c r="G427">
        <v>3204873</v>
      </c>
      <c r="H427">
        <v>0</v>
      </c>
      <c r="I427">
        <v>3204873</v>
      </c>
      <c r="J427" t="s">
        <v>689</v>
      </c>
    </row>
    <row r="428" spans="1:10" x14ac:dyDescent="0.25">
      <c r="A428" t="s">
        <v>14</v>
      </c>
      <c r="B428" t="s">
        <v>690</v>
      </c>
      <c r="C428" t="s">
        <v>11</v>
      </c>
      <c r="D428">
        <v>-4557571</v>
      </c>
      <c r="E428">
        <v>2050000</v>
      </c>
      <c r="F428">
        <v>44346</v>
      </c>
      <c r="G428">
        <v>-2551917</v>
      </c>
      <c r="H428">
        <v>0</v>
      </c>
      <c r="I428">
        <v>-2551917</v>
      </c>
      <c r="J428" t="s">
        <v>691</v>
      </c>
    </row>
    <row r="429" spans="1:10" x14ac:dyDescent="0.25">
      <c r="A429" t="s">
        <v>14</v>
      </c>
      <c r="B429" t="s">
        <v>692</v>
      </c>
      <c r="C429" t="s">
        <v>22</v>
      </c>
      <c r="D429">
        <v>-4557571</v>
      </c>
      <c r="E429">
        <v>2050000</v>
      </c>
      <c r="F429">
        <v>44346</v>
      </c>
      <c r="G429">
        <v>-2551917</v>
      </c>
      <c r="H429">
        <v>0</v>
      </c>
      <c r="I429">
        <v>-2551917</v>
      </c>
      <c r="J429" t="s">
        <v>693</v>
      </c>
    </row>
    <row r="430" spans="1:10" x14ac:dyDescent="0.25">
      <c r="A430" t="s">
        <v>14</v>
      </c>
      <c r="B430" t="s">
        <v>694</v>
      </c>
      <c r="C430" t="s">
        <v>11</v>
      </c>
      <c r="D430">
        <v>986</v>
      </c>
      <c r="E430">
        <v>3474</v>
      </c>
      <c r="F430">
        <v>0</v>
      </c>
      <c r="G430">
        <v>4460</v>
      </c>
      <c r="H430">
        <v>0</v>
      </c>
      <c r="I430">
        <v>4460</v>
      </c>
      <c r="J430" t="s">
        <v>536</v>
      </c>
    </row>
    <row r="431" spans="1:10" x14ac:dyDescent="0.25">
      <c r="A431" t="s">
        <v>14</v>
      </c>
      <c r="B431" t="s">
        <v>695</v>
      </c>
      <c r="C431" t="s">
        <v>22</v>
      </c>
      <c r="D431">
        <v>986</v>
      </c>
      <c r="E431">
        <v>3474</v>
      </c>
      <c r="F431">
        <v>0</v>
      </c>
      <c r="G431">
        <v>4460</v>
      </c>
      <c r="H431">
        <v>0</v>
      </c>
      <c r="I431">
        <v>4460</v>
      </c>
      <c r="J431" t="s">
        <v>696</v>
      </c>
    </row>
    <row r="432" spans="1:10" x14ac:dyDescent="0.25">
      <c r="A432" t="s">
        <v>14</v>
      </c>
      <c r="B432" t="s">
        <v>697</v>
      </c>
      <c r="C432" t="s">
        <v>11</v>
      </c>
      <c r="D432">
        <v>331198465.32999998</v>
      </c>
      <c r="E432">
        <v>0</v>
      </c>
      <c r="F432">
        <v>22498868</v>
      </c>
      <c r="G432">
        <v>308699597.32999998</v>
      </c>
      <c r="H432">
        <v>0</v>
      </c>
      <c r="I432">
        <v>308699597.32999998</v>
      </c>
      <c r="J432" t="s">
        <v>544</v>
      </c>
    </row>
    <row r="433" spans="1:10" x14ac:dyDescent="0.25">
      <c r="A433" t="s">
        <v>14</v>
      </c>
      <c r="B433" t="s">
        <v>698</v>
      </c>
      <c r="C433" t="s">
        <v>22</v>
      </c>
      <c r="D433">
        <v>100193</v>
      </c>
      <c r="E433">
        <v>0</v>
      </c>
      <c r="F433">
        <v>0</v>
      </c>
      <c r="G433">
        <v>100193</v>
      </c>
      <c r="H433">
        <v>0</v>
      </c>
      <c r="I433">
        <v>100193</v>
      </c>
      <c r="J433" t="s">
        <v>699</v>
      </c>
    </row>
    <row r="434" spans="1:10" x14ac:dyDescent="0.25">
      <c r="A434" t="s">
        <v>14</v>
      </c>
      <c r="B434" t="s">
        <v>700</v>
      </c>
      <c r="C434" t="s">
        <v>22</v>
      </c>
      <c r="D434">
        <v>331093773</v>
      </c>
      <c r="E434">
        <v>0</v>
      </c>
      <c r="F434">
        <v>22498868</v>
      </c>
      <c r="G434">
        <v>308594905</v>
      </c>
      <c r="H434">
        <v>0</v>
      </c>
      <c r="I434">
        <v>308594905</v>
      </c>
      <c r="J434" t="s">
        <v>701</v>
      </c>
    </row>
    <row r="435" spans="1:10" x14ac:dyDescent="0.25">
      <c r="A435" t="s">
        <v>14</v>
      </c>
      <c r="B435" t="s">
        <v>702</v>
      </c>
      <c r="C435" t="s">
        <v>22</v>
      </c>
      <c r="D435">
        <v>4499.33</v>
      </c>
      <c r="E435">
        <v>0</v>
      </c>
      <c r="F435">
        <v>0</v>
      </c>
      <c r="G435">
        <v>4499.33</v>
      </c>
      <c r="H435">
        <v>0</v>
      </c>
      <c r="I435">
        <v>4499.33</v>
      </c>
      <c r="J435" t="s">
        <v>677</v>
      </c>
    </row>
    <row r="436" spans="1:10" x14ac:dyDescent="0.25">
      <c r="A436" t="s">
        <v>14</v>
      </c>
      <c r="B436">
        <v>6</v>
      </c>
      <c r="C436" t="s">
        <v>15</v>
      </c>
      <c r="D436">
        <v>-34201829.759999998</v>
      </c>
      <c r="E436">
        <v>0</v>
      </c>
      <c r="F436">
        <v>0</v>
      </c>
      <c r="G436">
        <v>-34201829.759999998</v>
      </c>
      <c r="H436">
        <v>0</v>
      </c>
      <c r="I436">
        <v>-34201829.759999998</v>
      </c>
      <c r="J436" t="s">
        <v>703</v>
      </c>
    </row>
    <row r="437" spans="1:10" x14ac:dyDescent="0.25">
      <c r="A437" t="s">
        <v>14</v>
      </c>
      <c r="B437">
        <v>6.1</v>
      </c>
      <c r="C437" t="s">
        <v>17</v>
      </c>
      <c r="D437">
        <v>-34201829.759999998</v>
      </c>
      <c r="E437">
        <v>0</v>
      </c>
      <c r="F437">
        <v>0</v>
      </c>
      <c r="G437">
        <v>-34201829.759999998</v>
      </c>
      <c r="H437">
        <v>0</v>
      </c>
      <c r="I437">
        <v>-34201829.759999998</v>
      </c>
      <c r="J437" t="s">
        <v>32</v>
      </c>
    </row>
    <row r="438" spans="1:10" x14ac:dyDescent="0.25">
      <c r="A438" t="s">
        <v>14</v>
      </c>
      <c r="B438" t="s">
        <v>704</v>
      </c>
      <c r="C438" t="s">
        <v>11</v>
      </c>
      <c r="D438">
        <v>-34201829.759999998</v>
      </c>
      <c r="E438">
        <v>0</v>
      </c>
      <c r="F438">
        <v>0</v>
      </c>
      <c r="G438">
        <v>-34201829.759999998</v>
      </c>
      <c r="H438">
        <v>0</v>
      </c>
      <c r="I438">
        <v>-34201829.759999998</v>
      </c>
      <c r="J438" t="s">
        <v>32</v>
      </c>
    </row>
    <row r="439" spans="1:10" x14ac:dyDescent="0.25">
      <c r="A439" t="s">
        <v>14</v>
      </c>
      <c r="B439" t="s">
        <v>705</v>
      </c>
      <c r="C439" t="s">
        <v>22</v>
      </c>
      <c r="D439">
        <v>-34201829.759999998</v>
      </c>
      <c r="E439">
        <v>0</v>
      </c>
      <c r="F439">
        <v>0</v>
      </c>
      <c r="G439">
        <v>-34201829.759999998</v>
      </c>
      <c r="H439">
        <v>0</v>
      </c>
      <c r="I439">
        <v>-34201829.759999998</v>
      </c>
      <c r="J439" t="s">
        <v>32</v>
      </c>
    </row>
    <row r="440" spans="1:10" x14ac:dyDescent="0.25">
      <c r="A440" t="s">
        <v>14</v>
      </c>
      <c r="B440">
        <v>9.3000000000000007</v>
      </c>
      <c r="C440" t="s">
        <v>17</v>
      </c>
      <c r="D440">
        <v>-165000</v>
      </c>
      <c r="E440">
        <v>0</v>
      </c>
      <c r="F440">
        <v>0</v>
      </c>
      <c r="G440">
        <v>-165000</v>
      </c>
      <c r="H440">
        <v>0</v>
      </c>
      <c r="I440">
        <v>-165000</v>
      </c>
      <c r="J440" t="s">
        <v>706</v>
      </c>
    </row>
    <row r="441" spans="1:10" x14ac:dyDescent="0.25">
      <c r="A441" t="s">
        <v>14</v>
      </c>
      <c r="B441" t="s">
        <v>707</v>
      </c>
      <c r="C441" t="s">
        <v>11</v>
      </c>
      <c r="D441">
        <v>-165000</v>
      </c>
      <c r="E441">
        <v>0</v>
      </c>
      <c r="F441">
        <v>0</v>
      </c>
      <c r="G441">
        <v>-165000</v>
      </c>
      <c r="H441">
        <v>0</v>
      </c>
      <c r="I441">
        <v>-165000</v>
      </c>
      <c r="J441" t="s">
        <v>708</v>
      </c>
    </row>
    <row r="442" spans="1:10" x14ac:dyDescent="0.25">
      <c r="A442" t="s">
        <v>14</v>
      </c>
      <c r="B442" t="s">
        <v>709</v>
      </c>
      <c r="C442" t="s">
        <v>22</v>
      </c>
      <c r="D442">
        <v>-165000</v>
      </c>
      <c r="E442">
        <v>0</v>
      </c>
      <c r="F442">
        <v>0</v>
      </c>
      <c r="G442">
        <v>-165000</v>
      </c>
      <c r="H442">
        <v>0</v>
      </c>
      <c r="I442">
        <v>-165000</v>
      </c>
      <c r="J442" t="s">
        <v>225</v>
      </c>
    </row>
    <row r="443" spans="1:10" x14ac:dyDescent="0.25">
      <c r="A443" t="s">
        <v>14</v>
      </c>
      <c r="B443">
        <v>9.9</v>
      </c>
      <c r="C443" t="s">
        <v>17</v>
      </c>
      <c r="D443">
        <v>165000</v>
      </c>
      <c r="E443">
        <v>0</v>
      </c>
      <c r="F443">
        <v>0</v>
      </c>
      <c r="G443">
        <v>165000</v>
      </c>
      <c r="H443">
        <v>0</v>
      </c>
      <c r="I443">
        <v>165000</v>
      </c>
      <c r="J443" t="s">
        <v>710</v>
      </c>
    </row>
    <row r="444" spans="1:10" x14ac:dyDescent="0.25">
      <c r="A444" t="s">
        <v>14</v>
      </c>
      <c r="B444" t="s">
        <v>711</v>
      </c>
      <c r="C444" t="s">
        <v>11</v>
      </c>
      <c r="D444">
        <v>165000</v>
      </c>
      <c r="E444">
        <v>0</v>
      </c>
      <c r="F444">
        <v>0</v>
      </c>
      <c r="G444">
        <v>165000</v>
      </c>
      <c r="H444">
        <v>0</v>
      </c>
      <c r="I444">
        <v>165000</v>
      </c>
      <c r="J444" t="s">
        <v>712</v>
      </c>
    </row>
    <row r="445" spans="1:10" x14ac:dyDescent="0.25">
      <c r="A445" t="s">
        <v>14</v>
      </c>
      <c r="B445" t="s">
        <v>713</v>
      </c>
      <c r="C445" t="s">
        <v>22</v>
      </c>
      <c r="D445">
        <v>165000</v>
      </c>
      <c r="E445">
        <v>0</v>
      </c>
      <c r="F445">
        <v>0</v>
      </c>
      <c r="G445">
        <v>165000</v>
      </c>
      <c r="H445">
        <v>0</v>
      </c>
      <c r="I445">
        <v>165000</v>
      </c>
      <c r="J445" t="s">
        <v>708</v>
      </c>
    </row>
    <row r="446" spans="1:10" s="23" customFormat="1" x14ac:dyDescent="0.25">
      <c r="A446" s="23" t="s">
        <v>0</v>
      </c>
      <c r="B446" s="23" t="s">
        <v>714</v>
      </c>
      <c r="C446" s="23">
        <v>1377410.16</v>
      </c>
    </row>
    <row r="451" spans="4:8" x14ac:dyDescent="0.25">
      <c r="D451" s="23">
        <v>28677382095.02</v>
      </c>
      <c r="E451" s="23">
        <v>28677382095.110001</v>
      </c>
      <c r="F451" s="23">
        <v>1377410.07</v>
      </c>
      <c r="G451" s="23">
        <v>2607202135.2199998</v>
      </c>
      <c r="H451" s="23">
        <v>-2605824725.1500001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25"/>
  <sheetViews>
    <sheetView zoomScale="64" zoomScaleNormal="64" workbookViewId="0">
      <selection activeCell="H13" sqref="H13"/>
    </sheetView>
  </sheetViews>
  <sheetFormatPr baseColWidth="10" defaultColWidth="41.5703125" defaultRowHeight="13.5" customHeight="1" x14ac:dyDescent="0.25"/>
  <cols>
    <col min="1" max="1" width="14.42578125" customWidth="1"/>
    <col min="3" max="3" width="22.140625" customWidth="1"/>
    <col min="4" max="4" width="10.85546875" style="4" customWidth="1"/>
    <col min="5" max="5" width="18.140625" style="3" customWidth="1"/>
    <col min="6" max="7" width="21" style="26" customWidth="1"/>
    <col min="8" max="8" width="16.7109375" style="37" bestFit="1" customWidth="1"/>
    <col min="9" max="10" width="16.7109375" style="3" bestFit="1" customWidth="1"/>
    <col min="11" max="11" width="24.5703125" style="24" customWidth="1"/>
    <col min="12" max="12" width="21.140625" style="12" customWidth="1"/>
    <col min="13" max="13" width="16.7109375" style="23" customWidth="1"/>
    <col min="14" max="14" width="12" style="12" customWidth="1"/>
    <col min="15" max="15" width="15.42578125" style="12" customWidth="1"/>
    <col min="16" max="17" width="17.85546875" style="28" bestFit="1" customWidth="1"/>
    <col min="18" max="18" width="21.140625" style="33" customWidth="1"/>
    <col min="19" max="19" width="24.5703125" style="12" customWidth="1"/>
    <col min="20" max="20" width="24.85546875" style="12" customWidth="1"/>
    <col min="21" max="140" width="41.5703125" style="12"/>
  </cols>
  <sheetData>
    <row r="1" spans="1:140" s="9" customFormat="1" ht="13.5" customHeight="1" x14ac:dyDescent="0.25">
      <c r="A1" s="5" t="s">
        <v>715</v>
      </c>
      <c r="B1" s="5" t="s">
        <v>716</v>
      </c>
      <c r="C1" s="6">
        <v>38766254679.360001</v>
      </c>
      <c r="D1" s="7">
        <v>1</v>
      </c>
      <c r="E1" s="8">
        <f t="shared" ref="E1:J1" si="0">E2+E8+E11+E29+E68+E130+E145</f>
        <v>38766254679.360001</v>
      </c>
      <c r="F1" s="8">
        <f t="shared" si="0"/>
        <v>14449867672.290001</v>
      </c>
      <c r="G1" s="8">
        <f t="shared" si="0"/>
        <v>16668681643.559998</v>
      </c>
      <c r="H1" s="8">
        <f t="shared" si="0"/>
        <v>36547440708.089996</v>
      </c>
      <c r="I1" s="8">
        <f t="shared" si="0"/>
        <v>14894874092.039999</v>
      </c>
      <c r="J1" s="8">
        <f t="shared" si="0"/>
        <v>21652566616.049999</v>
      </c>
      <c r="K1" s="24"/>
      <c r="L1" s="11"/>
      <c r="M1" s="30">
        <f>H1-R1</f>
        <v>-17324743.560005188</v>
      </c>
      <c r="N1">
        <v>1</v>
      </c>
      <c r="O1">
        <v>38803371038.260002</v>
      </c>
      <c r="P1" s="28">
        <v>14449247632.290001</v>
      </c>
      <c r="Q1" s="28">
        <v>16687853218.9</v>
      </c>
      <c r="R1" s="32">
        <v>36564765451.650002</v>
      </c>
      <c r="S1" s="8">
        <f>F1-P1</f>
        <v>620040</v>
      </c>
      <c r="T1" s="8">
        <f>G1-Q1</f>
        <v>-19171575.34000206</v>
      </c>
      <c r="U1" s="11">
        <v>0</v>
      </c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</row>
    <row r="2" spans="1:140" s="17" customFormat="1" ht="13.5" customHeight="1" x14ac:dyDescent="0.25">
      <c r="A2" s="13" t="s">
        <v>717</v>
      </c>
      <c r="B2" s="13" t="s">
        <v>718</v>
      </c>
      <c r="C2" s="14">
        <v>9878662189.0400009</v>
      </c>
      <c r="D2" s="15">
        <v>1.1000000000000001</v>
      </c>
      <c r="E2" s="16">
        <f>E3+E5</f>
        <v>9878662189.039999</v>
      </c>
      <c r="F2" s="16">
        <f t="shared" ref="F2:J2" si="1">F3+F5</f>
        <v>6864377190.6400003</v>
      </c>
      <c r="G2" s="16">
        <f t="shared" si="1"/>
        <v>8561536391.8999996</v>
      </c>
      <c r="H2" s="16">
        <f t="shared" si="1"/>
        <v>8181502987.7799988</v>
      </c>
      <c r="I2" s="16">
        <f t="shared" si="1"/>
        <v>8181502987.7799988</v>
      </c>
      <c r="J2" s="16">
        <f t="shared" si="1"/>
        <v>0</v>
      </c>
      <c r="K2" s="24">
        <f>H1</f>
        <v>36547440708.089996</v>
      </c>
      <c r="L2" s="11"/>
      <c r="M2" s="30">
        <f t="shared" ref="M2:M65" si="2">H2-R2</f>
        <v>0</v>
      </c>
      <c r="N2">
        <v>1.1000000000000001</v>
      </c>
      <c r="O2">
        <v>9879282229.0400009</v>
      </c>
      <c r="P2" s="28">
        <v>6863757150.6400003</v>
      </c>
      <c r="Q2" s="28">
        <v>8561536391.8999996</v>
      </c>
      <c r="R2" s="32">
        <v>8181502987.7799997</v>
      </c>
      <c r="S2" s="8">
        <f t="shared" ref="S2:S65" si="3">F2-P2</f>
        <v>620040</v>
      </c>
      <c r="T2" s="8">
        <f t="shared" ref="T2:T65" si="4">G2-Q2</f>
        <v>0</v>
      </c>
      <c r="U2" s="11">
        <v>0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</row>
    <row r="3" spans="1:140" s="22" customFormat="1" ht="13.5" customHeight="1" x14ac:dyDescent="0.25">
      <c r="A3" s="18" t="s">
        <v>719</v>
      </c>
      <c r="B3" s="18" t="s">
        <v>720</v>
      </c>
      <c r="C3" s="19">
        <v>168817999</v>
      </c>
      <c r="D3" s="20" t="s">
        <v>19</v>
      </c>
      <c r="E3" s="21">
        <f>SUM(E4)</f>
        <v>168817999</v>
      </c>
      <c r="F3" s="21">
        <f>SUM(F4)</f>
        <v>26784800</v>
      </c>
      <c r="G3" s="21">
        <f t="shared" ref="G3:J3" si="5">SUM(G4)</f>
        <v>20560000</v>
      </c>
      <c r="H3" s="21">
        <f t="shared" si="5"/>
        <v>175042799</v>
      </c>
      <c r="I3" s="21">
        <f t="shared" si="5"/>
        <v>175042799</v>
      </c>
      <c r="J3" s="21">
        <f t="shared" si="5"/>
        <v>0</v>
      </c>
      <c r="K3" s="24">
        <f>H161+H249</f>
        <v>36547440708.090004</v>
      </c>
      <c r="L3" s="12"/>
      <c r="M3" s="30">
        <f t="shared" si="2"/>
        <v>0</v>
      </c>
      <c r="N3" t="s">
        <v>19</v>
      </c>
      <c r="O3">
        <v>168857499</v>
      </c>
      <c r="P3" s="28">
        <v>26745300</v>
      </c>
      <c r="Q3" s="28">
        <v>20560000</v>
      </c>
      <c r="R3" s="32">
        <v>175042799</v>
      </c>
      <c r="S3" s="8">
        <f t="shared" si="3"/>
        <v>39500</v>
      </c>
      <c r="T3" s="8">
        <f t="shared" si="4"/>
        <v>0</v>
      </c>
      <c r="U3" s="11">
        <v>0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</row>
    <row r="4" spans="1:140" ht="13.5" customHeight="1" x14ac:dyDescent="0.25">
      <c r="A4" s="1" t="s">
        <v>721</v>
      </c>
      <c r="B4" s="1" t="s">
        <v>722</v>
      </c>
      <c r="C4" s="2">
        <v>168817999</v>
      </c>
      <c r="D4" s="4" t="s">
        <v>21</v>
      </c>
      <c r="E4" s="11">
        <v>168817999</v>
      </c>
      <c r="F4" s="11">
        <f>26745300+39500</f>
        <v>26784800</v>
      </c>
      <c r="G4" s="11">
        <v>20560000</v>
      </c>
      <c r="H4" s="11">
        <f>E4+F4-G4</f>
        <v>175042799</v>
      </c>
      <c r="I4" s="11">
        <f t="shared" ref="I4:I65" si="6">H4</f>
        <v>175042799</v>
      </c>
      <c r="J4" s="11">
        <v>0</v>
      </c>
      <c r="M4" s="30">
        <f t="shared" si="2"/>
        <v>0</v>
      </c>
      <c r="N4" t="s">
        <v>21</v>
      </c>
      <c r="O4">
        <v>168857499</v>
      </c>
      <c r="P4" s="28">
        <v>26745300</v>
      </c>
      <c r="Q4" s="28">
        <v>20560000</v>
      </c>
      <c r="R4" s="32">
        <v>175042799</v>
      </c>
      <c r="S4" s="8">
        <f t="shared" si="3"/>
        <v>39500</v>
      </c>
      <c r="T4" s="8">
        <f t="shared" si="4"/>
        <v>0</v>
      </c>
      <c r="U4" s="11">
        <v>0</v>
      </c>
    </row>
    <row r="5" spans="1:140" s="22" customFormat="1" ht="13.5" customHeight="1" x14ac:dyDescent="0.25">
      <c r="A5" s="18" t="s">
        <v>723</v>
      </c>
      <c r="B5" s="18" t="s">
        <v>724</v>
      </c>
      <c r="C5" s="19">
        <v>9709844190.0400009</v>
      </c>
      <c r="D5" s="20" t="s">
        <v>24</v>
      </c>
      <c r="E5" s="21">
        <f>SUM(E6:E7)</f>
        <v>9709844190.039999</v>
      </c>
      <c r="F5" s="21">
        <f>SUM(F6:F7)</f>
        <v>6837592390.6400003</v>
      </c>
      <c r="G5" s="21">
        <f t="shared" ref="G5:J5" si="7">SUM(G6:G7)</f>
        <v>8540976391.8999996</v>
      </c>
      <c r="H5" s="21">
        <f t="shared" si="7"/>
        <v>8006460188.7799988</v>
      </c>
      <c r="I5" s="21">
        <f t="shared" si="7"/>
        <v>8006460188.7799988</v>
      </c>
      <c r="J5" s="21">
        <f t="shared" si="7"/>
        <v>0</v>
      </c>
      <c r="K5" s="24">
        <f>K2-K3</f>
        <v>0</v>
      </c>
      <c r="L5" s="11"/>
      <c r="M5" s="30">
        <f t="shared" si="2"/>
        <v>0</v>
      </c>
      <c r="N5" t="s">
        <v>24</v>
      </c>
      <c r="O5">
        <v>9710424730.0400009</v>
      </c>
      <c r="P5" s="28">
        <v>6837011850.6400003</v>
      </c>
      <c r="Q5" s="28">
        <v>8540976391.8999996</v>
      </c>
      <c r="R5" s="32">
        <v>8006460188.7799997</v>
      </c>
      <c r="S5" s="8">
        <f t="shared" si="3"/>
        <v>580540</v>
      </c>
      <c r="T5" s="8">
        <f t="shared" si="4"/>
        <v>0</v>
      </c>
      <c r="U5" s="11">
        <v>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</row>
    <row r="6" spans="1:140" ht="13.5" customHeight="1" x14ac:dyDescent="0.25">
      <c r="A6" s="1" t="s">
        <v>725</v>
      </c>
      <c r="B6" s="1" t="s">
        <v>726</v>
      </c>
      <c r="C6" s="2">
        <v>1416785584.8499999</v>
      </c>
      <c r="D6" s="4" t="s">
        <v>26</v>
      </c>
      <c r="E6" s="11">
        <v>1416785584.8499999</v>
      </c>
      <c r="F6" s="11">
        <v>607977018.37</v>
      </c>
      <c r="G6" s="11">
        <v>1099556659.53</v>
      </c>
      <c r="H6" s="11">
        <f>E6+F6-G6</f>
        <v>925205943.68999982</v>
      </c>
      <c r="I6" s="11">
        <f t="shared" si="6"/>
        <v>925205943.68999982</v>
      </c>
      <c r="J6" s="11">
        <v>0</v>
      </c>
      <c r="M6" s="30">
        <f t="shared" si="2"/>
        <v>0</v>
      </c>
      <c r="N6" t="s">
        <v>26</v>
      </c>
      <c r="O6">
        <v>1416785584.8499999</v>
      </c>
      <c r="P6" s="28">
        <v>607977018.37</v>
      </c>
      <c r="Q6" s="28">
        <v>1099556659.53</v>
      </c>
      <c r="R6" s="32">
        <v>925205943.69000006</v>
      </c>
      <c r="S6" s="8">
        <f t="shared" si="3"/>
        <v>0</v>
      </c>
      <c r="T6" s="8">
        <f t="shared" si="4"/>
        <v>0</v>
      </c>
      <c r="U6" s="11">
        <v>0</v>
      </c>
    </row>
    <row r="7" spans="1:140" ht="13.5" customHeight="1" x14ac:dyDescent="0.25">
      <c r="A7" s="1" t="s">
        <v>727</v>
      </c>
      <c r="B7" s="1" t="s">
        <v>728</v>
      </c>
      <c r="C7" s="2">
        <v>8293058605.1899996</v>
      </c>
      <c r="D7" s="4" t="s">
        <v>28</v>
      </c>
      <c r="E7" s="11">
        <v>8293058605.1899996</v>
      </c>
      <c r="F7" s="11">
        <f>6229034832.27+580540</f>
        <v>6229615372.2700005</v>
      </c>
      <c r="G7" s="11">
        <v>7441419732.3699999</v>
      </c>
      <c r="H7" s="11">
        <f>E7+F7-G7</f>
        <v>7081254245.0899992</v>
      </c>
      <c r="I7" s="11">
        <f t="shared" si="6"/>
        <v>7081254245.0899992</v>
      </c>
      <c r="J7" s="11">
        <v>0</v>
      </c>
      <c r="L7" s="25"/>
      <c r="M7" s="30">
        <f t="shared" si="2"/>
        <v>0</v>
      </c>
      <c r="N7" t="s">
        <v>28</v>
      </c>
      <c r="O7">
        <v>8293639145.1899996</v>
      </c>
      <c r="P7" s="28">
        <v>6229034832.2700005</v>
      </c>
      <c r="Q7" s="28">
        <v>7441419732.3699999</v>
      </c>
      <c r="R7" s="32">
        <v>7081254245.0900002</v>
      </c>
      <c r="S7" s="8">
        <f t="shared" si="3"/>
        <v>580540</v>
      </c>
      <c r="T7" s="8">
        <f t="shared" si="4"/>
        <v>0</v>
      </c>
      <c r="U7" s="11">
        <v>0</v>
      </c>
    </row>
    <row r="8" spans="1:140" s="17" customFormat="1" ht="13.5" customHeight="1" x14ac:dyDescent="0.25">
      <c r="A8" s="13" t="s">
        <v>729</v>
      </c>
      <c r="B8" s="13" t="s">
        <v>730</v>
      </c>
      <c r="C8" s="14">
        <v>147400000</v>
      </c>
      <c r="D8" s="15">
        <v>1.2</v>
      </c>
      <c r="E8" s="16">
        <f>E9</f>
        <v>147400000</v>
      </c>
      <c r="F8" s="16">
        <f t="shared" ref="F8:J8" si="8">F9</f>
        <v>147400000</v>
      </c>
      <c r="G8" s="16">
        <f t="shared" si="8"/>
        <v>279980000</v>
      </c>
      <c r="H8" s="16">
        <f t="shared" si="8"/>
        <v>14820000</v>
      </c>
      <c r="I8" s="16">
        <f t="shared" si="8"/>
        <v>0</v>
      </c>
      <c r="J8" s="16">
        <f t="shared" si="8"/>
        <v>14820000</v>
      </c>
      <c r="K8" s="24">
        <f>H1</f>
        <v>36547440708.089996</v>
      </c>
      <c r="L8" s="11"/>
      <c r="M8" s="30">
        <f t="shared" si="2"/>
        <v>0</v>
      </c>
      <c r="N8">
        <v>1.2</v>
      </c>
      <c r="O8">
        <v>147400000</v>
      </c>
      <c r="P8" s="28">
        <v>147400000</v>
      </c>
      <c r="Q8" s="28">
        <v>279980000</v>
      </c>
      <c r="R8" s="32">
        <v>14820000</v>
      </c>
      <c r="S8" s="8">
        <f t="shared" si="3"/>
        <v>0</v>
      </c>
      <c r="T8" s="8">
        <f t="shared" si="4"/>
        <v>0</v>
      </c>
      <c r="U8" s="11">
        <v>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</row>
    <row r="9" spans="1:140" s="22" customFormat="1" ht="13.5" customHeight="1" x14ac:dyDescent="0.25">
      <c r="A9" s="18" t="s">
        <v>731</v>
      </c>
      <c r="B9" s="18" t="s">
        <v>732</v>
      </c>
      <c r="C9" s="19">
        <v>147400000</v>
      </c>
      <c r="D9" s="20" t="s">
        <v>31</v>
      </c>
      <c r="E9" s="21">
        <f>SUM(E10)</f>
        <v>147400000</v>
      </c>
      <c r="F9" s="21">
        <f>SUM(F10)</f>
        <v>147400000</v>
      </c>
      <c r="G9" s="21">
        <f t="shared" ref="G9:J9" si="9">SUM(G10)</f>
        <v>279980000</v>
      </c>
      <c r="H9" s="21">
        <f t="shared" si="9"/>
        <v>14820000</v>
      </c>
      <c r="I9" s="21">
        <f t="shared" si="9"/>
        <v>0</v>
      </c>
      <c r="J9" s="21">
        <f t="shared" si="9"/>
        <v>14820000</v>
      </c>
      <c r="K9" s="24"/>
      <c r="L9" s="24"/>
      <c r="M9" s="30">
        <f t="shared" si="2"/>
        <v>0</v>
      </c>
      <c r="N9" t="s">
        <v>31</v>
      </c>
      <c r="O9">
        <v>147400000</v>
      </c>
      <c r="P9" s="28">
        <v>147400000</v>
      </c>
      <c r="Q9" s="28">
        <v>279980000</v>
      </c>
      <c r="R9" s="32">
        <v>14820000</v>
      </c>
      <c r="S9" s="8">
        <f t="shared" si="3"/>
        <v>0</v>
      </c>
      <c r="T9" s="8">
        <f t="shared" si="4"/>
        <v>0</v>
      </c>
      <c r="U9" s="11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</row>
    <row r="10" spans="1:140" ht="13.5" customHeight="1" x14ac:dyDescent="0.25">
      <c r="A10" s="1" t="s">
        <v>733</v>
      </c>
      <c r="B10" s="1" t="s">
        <v>734</v>
      </c>
      <c r="C10" s="2">
        <v>147400000</v>
      </c>
      <c r="D10" s="10" t="s">
        <v>33</v>
      </c>
      <c r="E10" s="11">
        <v>147400000</v>
      </c>
      <c r="F10" s="11">
        <v>147400000</v>
      </c>
      <c r="G10" s="11">
        <v>279980000</v>
      </c>
      <c r="H10" s="11">
        <f>E10+F10-G10</f>
        <v>14820000</v>
      </c>
      <c r="I10" s="11"/>
      <c r="J10" s="11">
        <f>H10</f>
        <v>14820000</v>
      </c>
      <c r="K10" s="24">
        <f>J437</f>
        <v>0</v>
      </c>
      <c r="M10" s="30">
        <f t="shared" si="2"/>
        <v>0</v>
      </c>
      <c r="N10" t="s">
        <v>33</v>
      </c>
      <c r="O10">
        <v>147400000</v>
      </c>
      <c r="P10" s="28">
        <v>147400000</v>
      </c>
      <c r="Q10" s="28">
        <v>279980000</v>
      </c>
      <c r="R10" s="32">
        <v>14820000</v>
      </c>
      <c r="S10" s="8">
        <f t="shared" si="3"/>
        <v>0</v>
      </c>
      <c r="T10" s="8">
        <f t="shared" si="4"/>
        <v>0</v>
      </c>
      <c r="U10" s="11">
        <v>0</v>
      </c>
    </row>
    <row r="11" spans="1:140" s="17" customFormat="1" ht="13.5" customHeight="1" x14ac:dyDescent="0.25">
      <c r="A11" s="13" t="s">
        <v>735</v>
      </c>
      <c r="B11" s="13" t="s">
        <v>736</v>
      </c>
      <c r="C11" s="14">
        <v>1511956105.76</v>
      </c>
      <c r="D11" s="15">
        <v>1.3</v>
      </c>
      <c r="E11" s="16">
        <f t="shared" ref="E11:J11" si="10">E12+E24</f>
        <v>1511956105.76</v>
      </c>
      <c r="F11" s="16">
        <f t="shared" si="10"/>
        <v>1632521144.4000001</v>
      </c>
      <c r="G11" s="16">
        <f t="shared" si="10"/>
        <v>1683955358.4000001</v>
      </c>
      <c r="H11" s="16">
        <f t="shared" si="10"/>
        <v>1460521891.76</v>
      </c>
      <c r="I11" s="16">
        <f t="shared" si="10"/>
        <v>1460521891.76</v>
      </c>
      <c r="J11" s="16">
        <f t="shared" si="10"/>
        <v>0</v>
      </c>
      <c r="K11" s="24"/>
      <c r="L11" s="11"/>
      <c r="M11" s="30">
        <f t="shared" si="2"/>
        <v>0</v>
      </c>
      <c r="N11">
        <v>1.3</v>
      </c>
      <c r="O11">
        <v>1511956105.76</v>
      </c>
      <c r="P11" s="28">
        <v>1632521144.4000001</v>
      </c>
      <c r="Q11" s="28">
        <v>1683955358.4000001</v>
      </c>
      <c r="R11" s="32">
        <v>1460521891.76</v>
      </c>
      <c r="S11" s="8">
        <f t="shared" si="3"/>
        <v>0</v>
      </c>
      <c r="T11" s="8">
        <f t="shared" si="4"/>
        <v>0</v>
      </c>
      <c r="U11" s="11">
        <v>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</row>
    <row r="12" spans="1:140" s="22" customFormat="1" ht="13.5" customHeight="1" x14ac:dyDescent="0.25">
      <c r="A12" s="18" t="s">
        <v>737</v>
      </c>
      <c r="B12" s="18" t="s">
        <v>738</v>
      </c>
      <c r="C12" s="19">
        <v>422201246</v>
      </c>
      <c r="D12" s="20" t="s">
        <v>36</v>
      </c>
      <c r="E12" s="21">
        <f t="shared" ref="E12:J12" si="11">SUM(E13:E23)</f>
        <v>422201246</v>
      </c>
      <c r="F12" s="21">
        <f t="shared" si="11"/>
        <v>1632521144.4000001</v>
      </c>
      <c r="G12" s="21">
        <f t="shared" si="11"/>
        <v>1674256658.4000001</v>
      </c>
      <c r="H12" s="21">
        <f t="shared" si="11"/>
        <v>380465732</v>
      </c>
      <c r="I12" s="21">
        <f t="shared" si="11"/>
        <v>380465732</v>
      </c>
      <c r="J12" s="21">
        <f t="shared" si="11"/>
        <v>0</v>
      </c>
      <c r="K12" s="12"/>
      <c r="L12" s="24"/>
      <c r="M12" s="30">
        <f t="shared" si="2"/>
        <v>0</v>
      </c>
      <c r="N12" t="s">
        <v>36</v>
      </c>
      <c r="O12">
        <v>422201246</v>
      </c>
      <c r="P12" s="28">
        <v>1632521144.4000001</v>
      </c>
      <c r="Q12" s="28">
        <v>1674256658.4000001</v>
      </c>
      <c r="R12" s="32">
        <v>380465732</v>
      </c>
      <c r="S12" s="8">
        <f t="shared" si="3"/>
        <v>0</v>
      </c>
      <c r="T12" s="8">
        <f t="shared" si="4"/>
        <v>0</v>
      </c>
      <c r="U12" s="11"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</row>
    <row r="13" spans="1:140" ht="13.5" customHeight="1" x14ac:dyDescent="0.25">
      <c r="A13" s="1" t="s">
        <v>739</v>
      </c>
      <c r="B13" s="1" t="s">
        <v>740</v>
      </c>
      <c r="C13" s="40">
        <v>171893008</v>
      </c>
      <c r="D13" s="41" t="s">
        <v>37</v>
      </c>
      <c r="E13" s="38">
        <v>171893008</v>
      </c>
      <c r="F13" s="38">
        <v>0</v>
      </c>
      <c r="G13" s="48">
        <v>5255400</v>
      </c>
      <c r="H13" s="38">
        <f>E13+F13-G13</f>
        <v>166637608</v>
      </c>
      <c r="I13" s="38">
        <f t="shared" si="6"/>
        <v>166637608</v>
      </c>
      <c r="J13" s="38">
        <v>0</v>
      </c>
      <c r="L13" s="25">
        <f>G444</f>
        <v>0</v>
      </c>
      <c r="M13" s="30">
        <f t="shared" si="2"/>
        <v>0</v>
      </c>
      <c r="N13" t="s">
        <v>37</v>
      </c>
      <c r="O13">
        <v>171893008</v>
      </c>
      <c r="P13" s="28">
        <v>0</v>
      </c>
      <c r="Q13" s="28">
        <v>5255400</v>
      </c>
      <c r="R13" s="32">
        <v>166637608</v>
      </c>
      <c r="S13" s="8">
        <f t="shared" si="3"/>
        <v>0</v>
      </c>
      <c r="T13" s="8">
        <f t="shared" si="4"/>
        <v>0</v>
      </c>
      <c r="U13" s="11">
        <v>0</v>
      </c>
    </row>
    <row r="14" spans="1:140" ht="13.5" customHeight="1" x14ac:dyDescent="0.25">
      <c r="A14" s="1" t="s">
        <v>741</v>
      </c>
      <c r="B14" s="1" t="s">
        <v>742</v>
      </c>
      <c r="C14" s="40">
        <v>788000</v>
      </c>
      <c r="D14" s="41" t="s">
        <v>39</v>
      </c>
      <c r="E14" s="38">
        <v>788000</v>
      </c>
      <c r="F14" s="38">
        <v>147485174</v>
      </c>
      <c r="G14" s="38">
        <v>147485174</v>
      </c>
      <c r="H14" s="38">
        <f>E14+F14-G14</f>
        <v>788000</v>
      </c>
      <c r="I14" s="38">
        <f t="shared" si="6"/>
        <v>788000</v>
      </c>
      <c r="J14" s="38">
        <v>0</v>
      </c>
      <c r="M14" s="30">
        <f t="shared" si="2"/>
        <v>0</v>
      </c>
      <c r="N14" t="s">
        <v>39</v>
      </c>
      <c r="O14">
        <v>788000</v>
      </c>
      <c r="P14" s="28">
        <v>147485174</v>
      </c>
      <c r="Q14" s="28">
        <v>147485174</v>
      </c>
      <c r="R14" s="32">
        <v>788000</v>
      </c>
      <c r="S14" s="8">
        <f t="shared" si="3"/>
        <v>0</v>
      </c>
      <c r="T14" s="8">
        <f t="shared" si="4"/>
        <v>0</v>
      </c>
      <c r="U14" s="11">
        <v>0</v>
      </c>
    </row>
    <row r="15" spans="1:140" ht="13.5" customHeight="1" x14ac:dyDescent="0.25">
      <c r="A15" s="1" t="s">
        <v>743</v>
      </c>
      <c r="B15" s="1" t="s">
        <v>744</v>
      </c>
      <c r="C15" s="40">
        <v>0</v>
      </c>
      <c r="D15" s="41"/>
      <c r="E15" s="38"/>
      <c r="F15" s="39"/>
      <c r="G15" s="38"/>
      <c r="H15" s="38"/>
      <c r="I15" s="38"/>
      <c r="J15" s="38"/>
      <c r="M15" s="30">
        <f t="shared" si="2"/>
        <v>0</v>
      </c>
      <c r="S15" s="8">
        <f t="shared" si="3"/>
        <v>0</v>
      </c>
      <c r="T15" s="8">
        <f t="shared" si="4"/>
        <v>0</v>
      </c>
      <c r="U15" s="11">
        <v>0</v>
      </c>
    </row>
    <row r="16" spans="1:140" ht="13.5" customHeight="1" x14ac:dyDescent="0.25">
      <c r="A16" s="1"/>
      <c r="B16" s="1"/>
      <c r="C16" s="40"/>
      <c r="D16" s="41" t="s">
        <v>41</v>
      </c>
      <c r="E16" s="38"/>
      <c r="F16" s="38">
        <v>7130950</v>
      </c>
      <c r="G16" s="38">
        <v>7130950</v>
      </c>
      <c r="H16" s="38">
        <f t="shared" ref="H16:H23" si="12">E16+F16-G16</f>
        <v>0</v>
      </c>
      <c r="I16" s="38">
        <f t="shared" si="6"/>
        <v>0</v>
      </c>
      <c r="J16" s="38">
        <v>0</v>
      </c>
      <c r="M16" s="30">
        <f t="shared" si="2"/>
        <v>0</v>
      </c>
      <c r="N16" t="s">
        <v>41</v>
      </c>
      <c r="O16">
        <v>0</v>
      </c>
      <c r="P16" s="28">
        <v>7130950</v>
      </c>
      <c r="Q16" s="28">
        <v>7130950</v>
      </c>
      <c r="R16" s="32">
        <v>0</v>
      </c>
      <c r="S16" s="8">
        <f t="shared" si="3"/>
        <v>0</v>
      </c>
      <c r="T16" s="8">
        <f t="shared" si="4"/>
        <v>0</v>
      </c>
      <c r="U16" s="11">
        <v>0</v>
      </c>
    </row>
    <row r="17" spans="1:140" ht="13.5" customHeight="1" x14ac:dyDescent="0.25">
      <c r="A17" s="1" t="s">
        <v>745</v>
      </c>
      <c r="B17" s="1" t="s">
        <v>746</v>
      </c>
      <c r="C17" s="40">
        <v>1624</v>
      </c>
      <c r="D17" s="41" t="s">
        <v>43</v>
      </c>
      <c r="E17" s="38">
        <v>1624</v>
      </c>
      <c r="F17" s="38">
        <v>4146296.4</v>
      </c>
      <c r="G17" s="38">
        <v>4146296.4</v>
      </c>
      <c r="H17" s="38">
        <f t="shared" si="12"/>
        <v>1624</v>
      </c>
      <c r="I17" s="38">
        <f t="shared" si="6"/>
        <v>1624</v>
      </c>
      <c r="J17" s="38">
        <v>0</v>
      </c>
      <c r="L17" s="25"/>
      <c r="M17" s="30">
        <f t="shared" si="2"/>
        <v>0</v>
      </c>
      <c r="N17" t="s">
        <v>43</v>
      </c>
      <c r="O17">
        <v>1624</v>
      </c>
      <c r="P17" s="28">
        <v>4146296.4</v>
      </c>
      <c r="Q17" s="28">
        <v>4146296.4</v>
      </c>
      <c r="R17" s="32">
        <v>1624</v>
      </c>
      <c r="S17" s="8">
        <f t="shared" si="3"/>
        <v>0</v>
      </c>
      <c r="T17" s="8">
        <f t="shared" si="4"/>
        <v>0</v>
      </c>
      <c r="U17" s="11">
        <v>0</v>
      </c>
    </row>
    <row r="18" spans="1:140" ht="13.5" customHeight="1" x14ac:dyDescent="0.25">
      <c r="A18" s="1" t="s">
        <v>747</v>
      </c>
      <c r="B18" s="1" t="s">
        <v>748</v>
      </c>
      <c r="C18" s="40">
        <v>0</v>
      </c>
      <c r="D18" s="41" t="s">
        <v>45</v>
      </c>
      <c r="E18" s="38">
        <v>0</v>
      </c>
      <c r="F18" s="38">
        <v>12331000</v>
      </c>
      <c r="G18" s="38">
        <v>12331000</v>
      </c>
      <c r="H18" s="38">
        <f t="shared" si="12"/>
        <v>0</v>
      </c>
      <c r="I18" s="38">
        <f t="shared" si="6"/>
        <v>0</v>
      </c>
      <c r="J18" s="38">
        <v>0</v>
      </c>
      <c r="M18" s="30">
        <f t="shared" si="2"/>
        <v>0</v>
      </c>
      <c r="N18" t="s">
        <v>45</v>
      </c>
      <c r="O18">
        <v>0</v>
      </c>
      <c r="P18" s="28">
        <v>12331000</v>
      </c>
      <c r="Q18" s="28">
        <v>12331000</v>
      </c>
      <c r="R18" s="32">
        <v>0</v>
      </c>
      <c r="S18" s="8">
        <f t="shared" si="3"/>
        <v>0</v>
      </c>
      <c r="T18" s="8">
        <f t="shared" si="4"/>
        <v>0</v>
      </c>
      <c r="U18" s="11">
        <v>0</v>
      </c>
    </row>
    <row r="19" spans="1:140" ht="13.5" customHeight="1" x14ac:dyDescent="0.25">
      <c r="A19" s="1" t="s">
        <v>749</v>
      </c>
      <c r="B19" s="1" t="s">
        <v>750</v>
      </c>
      <c r="C19" s="40">
        <v>0</v>
      </c>
      <c r="D19" s="41"/>
      <c r="E19" s="38">
        <v>0</v>
      </c>
      <c r="F19" s="38"/>
      <c r="G19" s="38"/>
      <c r="H19" s="38">
        <f t="shared" si="12"/>
        <v>0</v>
      </c>
      <c r="I19" s="38">
        <f t="shared" si="6"/>
        <v>0</v>
      </c>
      <c r="J19" s="38"/>
      <c r="M19" s="30">
        <f t="shared" si="2"/>
        <v>0</v>
      </c>
      <c r="S19" s="8">
        <f t="shared" si="3"/>
        <v>0</v>
      </c>
      <c r="T19" s="8">
        <f t="shared" si="4"/>
        <v>0</v>
      </c>
      <c r="U19" s="11">
        <v>0</v>
      </c>
    </row>
    <row r="20" spans="1:140" ht="13.5" customHeight="1" x14ac:dyDescent="0.25">
      <c r="A20" s="1" t="s">
        <v>751</v>
      </c>
      <c r="B20" s="1" t="s">
        <v>752</v>
      </c>
      <c r="C20" s="40">
        <v>0</v>
      </c>
      <c r="D20" s="41" t="s">
        <v>47</v>
      </c>
      <c r="E20" s="38">
        <v>0</v>
      </c>
      <c r="F20" s="38">
        <v>25946795</v>
      </c>
      <c r="G20" s="38">
        <v>25946795</v>
      </c>
      <c r="H20" s="38">
        <f t="shared" si="12"/>
        <v>0</v>
      </c>
      <c r="I20" s="38">
        <f t="shared" si="6"/>
        <v>0</v>
      </c>
      <c r="J20" s="38">
        <v>0</v>
      </c>
      <c r="M20" s="30">
        <f t="shared" si="2"/>
        <v>0</v>
      </c>
      <c r="N20" t="s">
        <v>47</v>
      </c>
      <c r="O20">
        <v>0</v>
      </c>
      <c r="P20" s="28">
        <v>25946795</v>
      </c>
      <c r="Q20" s="28">
        <v>25946795</v>
      </c>
      <c r="R20" s="32">
        <v>0</v>
      </c>
      <c r="S20" s="8">
        <f t="shared" si="3"/>
        <v>0</v>
      </c>
      <c r="T20" s="8">
        <f t="shared" si="4"/>
        <v>0</v>
      </c>
      <c r="U20" s="11">
        <v>0</v>
      </c>
    </row>
    <row r="21" spans="1:140" ht="13.5" customHeight="1" x14ac:dyDescent="0.25">
      <c r="A21" s="1" t="s">
        <v>753</v>
      </c>
      <c r="B21" s="1" t="s">
        <v>754</v>
      </c>
      <c r="C21" s="40">
        <v>36480114</v>
      </c>
      <c r="D21" s="41" t="s">
        <v>49</v>
      </c>
      <c r="E21" s="38">
        <v>36480114</v>
      </c>
      <c r="F21" s="38">
        <v>1435480929</v>
      </c>
      <c r="G21" s="38">
        <v>1471961043</v>
      </c>
      <c r="H21" s="38">
        <f t="shared" si="12"/>
        <v>0</v>
      </c>
      <c r="I21" s="38">
        <f t="shared" si="6"/>
        <v>0</v>
      </c>
      <c r="J21" s="38">
        <v>0</v>
      </c>
      <c r="M21" s="30">
        <f t="shared" si="2"/>
        <v>0</v>
      </c>
      <c r="N21" t="s">
        <v>49</v>
      </c>
      <c r="O21">
        <v>36480114</v>
      </c>
      <c r="P21" s="28">
        <v>1435480929</v>
      </c>
      <c r="Q21" s="28">
        <v>1471961043</v>
      </c>
      <c r="R21" s="32">
        <v>0</v>
      </c>
      <c r="S21" s="8">
        <f t="shared" si="3"/>
        <v>0</v>
      </c>
      <c r="T21" s="8">
        <f t="shared" si="4"/>
        <v>0</v>
      </c>
      <c r="U21" s="11">
        <v>0</v>
      </c>
    </row>
    <row r="22" spans="1:140" ht="13.5" customHeight="1" x14ac:dyDescent="0.25">
      <c r="A22" s="1" t="s">
        <v>755</v>
      </c>
      <c r="B22" s="1" t="s">
        <v>756</v>
      </c>
      <c r="C22" s="40">
        <v>38500</v>
      </c>
      <c r="D22" s="41" t="s">
        <v>50</v>
      </c>
      <c r="E22" s="38">
        <v>38500</v>
      </c>
      <c r="F22" s="38">
        <v>0</v>
      </c>
      <c r="G22" s="38">
        <v>0</v>
      </c>
      <c r="H22" s="38">
        <f t="shared" si="12"/>
        <v>38500</v>
      </c>
      <c r="I22" s="38">
        <f t="shared" si="6"/>
        <v>38500</v>
      </c>
      <c r="J22" s="38">
        <v>0</v>
      </c>
      <c r="M22" s="30">
        <f t="shared" si="2"/>
        <v>0</v>
      </c>
      <c r="N22" t="s">
        <v>50</v>
      </c>
      <c r="O22">
        <v>38500</v>
      </c>
      <c r="P22" s="28">
        <v>0</v>
      </c>
      <c r="Q22" s="28">
        <v>0</v>
      </c>
      <c r="R22" s="32">
        <v>38500</v>
      </c>
      <c r="S22" s="8">
        <f t="shared" si="3"/>
        <v>0</v>
      </c>
      <c r="T22" s="8">
        <f t="shared" si="4"/>
        <v>0</v>
      </c>
      <c r="U22" s="11">
        <v>0</v>
      </c>
    </row>
    <row r="23" spans="1:140" ht="13.5" customHeight="1" x14ac:dyDescent="0.25">
      <c r="A23" s="1" t="s">
        <v>757</v>
      </c>
      <c r="B23" s="1" t="s">
        <v>758</v>
      </c>
      <c r="C23" s="2">
        <v>213000000</v>
      </c>
      <c r="D23" s="4" t="s">
        <v>51</v>
      </c>
      <c r="E23" s="11">
        <v>213000000</v>
      </c>
      <c r="F23" s="11">
        <v>0</v>
      </c>
      <c r="G23" s="11">
        <v>0</v>
      </c>
      <c r="H23" s="11">
        <f t="shared" si="12"/>
        <v>213000000</v>
      </c>
      <c r="I23" s="11">
        <f t="shared" si="6"/>
        <v>213000000</v>
      </c>
      <c r="J23" s="11">
        <v>0</v>
      </c>
      <c r="M23" s="30">
        <f t="shared" si="2"/>
        <v>0</v>
      </c>
      <c r="N23" t="s">
        <v>51</v>
      </c>
      <c r="O23">
        <v>213000000</v>
      </c>
      <c r="P23" s="28">
        <v>0</v>
      </c>
      <c r="Q23" s="28">
        <v>0</v>
      </c>
      <c r="R23" s="32">
        <v>213000000</v>
      </c>
      <c r="S23" s="8">
        <f t="shared" si="3"/>
        <v>0</v>
      </c>
      <c r="T23" s="8">
        <f t="shared" si="4"/>
        <v>0</v>
      </c>
      <c r="U23" s="11">
        <v>0</v>
      </c>
    </row>
    <row r="24" spans="1:140" s="22" customFormat="1" ht="13.5" customHeight="1" x14ac:dyDescent="0.25">
      <c r="A24" s="18" t="s">
        <v>759</v>
      </c>
      <c r="B24" s="18" t="s">
        <v>760</v>
      </c>
      <c r="C24" s="19">
        <v>1089754859.76</v>
      </c>
      <c r="D24" s="20" t="s">
        <v>53</v>
      </c>
      <c r="E24" s="21">
        <f>SUM(E25:E28)</f>
        <v>1089754859.76</v>
      </c>
      <c r="F24" s="21">
        <f t="shared" ref="F24:J24" si="13">SUM(F25:F28)</f>
        <v>0</v>
      </c>
      <c r="G24" s="21">
        <f t="shared" si="13"/>
        <v>9698700</v>
      </c>
      <c r="H24" s="21">
        <f t="shared" si="13"/>
        <v>1080056159.76</v>
      </c>
      <c r="I24" s="21">
        <f t="shared" si="13"/>
        <v>1080056159.76</v>
      </c>
      <c r="J24" s="21">
        <f t="shared" si="13"/>
        <v>0</v>
      </c>
      <c r="K24" s="24"/>
      <c r="L24" s="11"/>
      <c r="M24" s="30">
        <f t="shared" si="2"/>
        <v>0</v>
      </c>
      <c r="N24" t="s">
        <v>53</v>
      </c>
      <c r="O24">
        <v>1089754859.76</v>
      </c>
      <c r="P24" s="28">
        <v>0</v>
      </c>
      <c r="Q24" s="28">
        <v>9698700</v>
      </c>
      <c r="R24" s="32">
        <v>1080056159.76</v>
      </c>
      <c r="S24" s="8">
        <f t="shared" si="3"/>
        <v>0</v>
      </c>
      <c r="T24" s="8">
        <f t="shared" si="4"/>
        <v>0</v>
      </c>
      <c r="U24" s="11"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</row>
    <row r="25" spans="1:140" ht="13.5" customHeight="1" x14ac:dyDescent="0.25">
      <c r="A25" s="1" t="s">
        <v>761</v>
      </c>
      <c r="B25" s="1" t="s">
        <v>762</v>
      </c>
      <c r="C25" s="2">
        <v>214108</v>
      </c>
      <c r="D25" s="4" t="s">
        <v>54</v>
      </c>
      <c r="E25" s="11">
        <v>214108</v>
      </c>
      <c r="F25" s="11">
        <v>0</v>
      </c>
      <c r="G25" s="11">
        <v>0</v>
      </c>
      <c r="H25" s="11">
        <f>E25+F25-G25</f>
        <v>214108</v>
      </c>
      <c r="I25" s="11">
        <f t="shared" si="6"/>
        <v>214108</v>
      </c>
      <c r="J25" s="11">
        <v>0</v>
      </c>
      <c r="M25" s="30">
        <f t="shared" si="2"/>
        <v>0</v>
      </c>
      <c r="N25" t="s">
        <v>54</v>
      </c>
      <c r="O25">
        <v>214108</v>
      </c>
      <c r="P25" s="28">
        <v>0</v>
      </c>
      <c r="Q25" s="28">
        <v>0</v>
      </c>
      <c r="R25" s="32">
        <v>214108</v>
      </c>
      <c r="S25" s="8">
        <f t="shared" si="3"/>
        <v>0</v>
      </c>
      <c r="T25" s="8">
        <f t="shared" si="4"/>
        <v>0</v>
      </c>
      <c r="U25" s="11">
        <v>0</v>
      </c>
    </row>
    <row r="26" spans="1:140" ht="13.5" customHeight="1" x14ac:dyDescent="0.25">
      <c r="A26" s="1" t="s">
        <v>763</v>
      </c>
      <c r="B26" s="1" t="s">
        <v>740</v>
      </c>
      <c r="C26" s="2">
        <v>1075908984</v>
      </c>
      <c r="D26" s="4" t="s">
        <v>56</v>
      </c>
      <c r="E26" s="11">
        <v>1075908984</v>
      </c>
      <c r="F26" s="11">
        <v>0</v>
      </c>
      <c r="G26" s="11">
        <v>9698700</v>
      </c>
      <c r="H26" s="11">
        <f>E26+F26-G26</f>
        <v>1066210284</v>
      </c>
      <c r="I26" s="11">
        <f t="shared" si="6"/>
        <v>1066210284</v>
      </c>
      <c r="J26" s="11">
        <v>0</v>
      </c>
      <c r="M26" s="30">
        <f t="shared" si="2"/>
        <v>0</v>
      </c>
      <c r="N26" t="s">
        <v>56</v>
      </c>
      <c r="O26">
        <v>1075908984</v>
      </c>
      <c r="P26" s="28">
        <v>0</v>
      </c>
      <c r="Q26" s="28">
        <v>9698700</v>
      </c>
      <c r="R26" s="32">
        <v>1066210284</v>
      </c>
      <c r="S26" s="8">
        <f t="shared" si="3"/>
        <v>0</v>
      </c>
      <c r="T26" s="8">
        <f t="shared" si="4"/>
        <v>0</v>
      </c>
      <c r="U26" s="11">
        <v>0</v>
      </c>
    </row>
    <row r="27" spans="1:140" ht="13.5" customHeight="1" x14ac:dyDescent="0.25">
      <c r="A27" s="1" t="s">
        <v>764</v>
      </c>
      <c r="B27" s="1" t="s">
        <v>742</v>
      </c>
      <c r="C27" s="2">
        <v>12914060.76</v>
      </c>
      <c r="D27" s="4" t="s">
        <v>57</v>
      </c>
      <c r="E27" s="11">
        <v>12914060.76</v>
      </c>
      <c r="F27" s="11">
        <v>0</v>
      </c>
      <c r="G27" s="11">
        <v>0</v>
      </c>
      <c r="H27" s="11">
        <f>E27+F27-G27</f>
        <v>12914060.76</v>
      </c>
      <c r="I27" s="11">
        <f t="shared" si="6"/>
        <v>12914060.76</v>
      </c>
      <c r="J27" s="11">
        <v>0</v>
      </c>
      <c r="M27" s="30">
        <f t="shared" si="2"/>
        <v>0</v>
      </c>
      <c r="N27" t="s">
        <v>57</v>
      </c>
      <c r="O27">
        <v>12914060.76</v>
      </c>
      <c r="P27" s="28">
        <v>0</v>
      </c>
      <c r="Q27" s="28">
        <v>0</v>
      </c>
      <c r="R27" s="32">
        <v>12914060.76</v>
      </c>
      <c r="S27" s="8">
        <f t="shared" si="3"/>
        <v>0</v>
      </c>
      <c r="T27" s="8">
        <f t="shared" si="4"/>
        <v>0</v>
      </c>
      <c r="U27" s="11">
        <v>0</v>
      </c>
    </row>
    <row r="28" spans="1:140" ht="13.5" customHeight="1" x14ac:dyDescent="0.25">
      <c r="A28" s="1" t="s">
        <v>765</v>
      </c>
      <c r="B28" s="1" t="s">
        <v>766</v>
      </c>
      <c r="C28" s="2">
        <v>717707</v>
      </c>
      <c r="D28" s="4" t="s">
        <v>58</v>
      </c>
      <c r="E28" s="11">
        <v>717707</v>
      </c>
      <c r="F28" s="11">
        <v>0</v>
      </c>
      <c r="G28" s="11">
        <v>0</v>
      </c>
      <c r="H28" s="11">
        <f>E28+F28-G28</f>
        <v>717707</v>
      </c>
      <c r="I28" s="11">
        <f t="shared" si="6"/>
        <v>717707</v>
      </c>
      <c r="J28" s="11">
        <v>0</v>
      </c>
      <c r="M28" s="30">
        <f t="shared" si="2"/>
        <v>0</v>
      </c>
      <c r="N28" t="s">
        <v>58</v>
      </c>
      <c r="O28">
        <v>717707</v>
      </c>
      <c r="P28" s="28">
        <v>0</v>
      </c>
      <c r="Q28" s="28">
        <v>0</v>
      </c>
      <c r="R28" s="32">
        <v>717707</v>
      </c>
      <c r="S28" s="8">
        <f t="shared" si="3"/>
        <v>0</v>
      </c>
      <c r="T28" s="8">
        <f t="shared" si="4"/>
        <v>0</v>
      </c>
      <c r="U28" s="11">
        <v>0</v>
      </c>
    </row>
    <row r="29" spans="1:140" s="17" customFormat="1" ht="13.5" customHeight="1" x14ac:dyDescent="0.25">
      <c r="A29" s="13" t="s">
        <v>767</v>
      </c>
      <c r="B29" s="13" t="s">
        <v>768</v>
      </c>
      <c r="C29" s="14">
        <v>5721640578.3400002</v>
      </c>
      <c r="D29" s="15">
        <v>1.4</v>
      </c>
      <c r="E29" s="16">
        <f t="shared" ref="E29:J29" si="14">E30+E39+E51+E57+E59+E61</f>
        <v>5721640578.3400002</v>
      </c>
      <c r="F29" s="16">
        <f t="shared" si="14"/>
        <v>4638076944.8500004</v>
      </c>
      <c r="G29" s="16">
        <f t="shared" si="14"/>
        <v>5106868310.6899996</v>
      </c>
      <c r="H29" s="16">
        <f t="shared" si="14"/>
        <v>5252849212.5</v>
      </c>
      <c r="I29" s="16">
        <f t="shared" si="14"/>
        <v>5252849212.5</v>
      </c>
      <c r="J29" s="16">
        <f t="shared" si="14"/>
        <v>0</v>
      </c>
      <c r="K29" s="24"/>
      <c r="L29" s="11"/>
      <c r="M29" s="30">
        <f t="shared" si="2"/>
        <v>157.01000022888184</v>
      </c>
      <c r="N29">
        <v>1.4</v>
      </c>
      <c r="O29">
        <v>5721640421.3299999</v>
      </c>
      <c r="P29" s="28">
        <v>4638076944.8500004</v>
      </c>
      <c r="Q29" s="28">
        <v>5106868310.6899996</v>
      </c>
      <c r="R29" s="32">
        <v>5252849055.4899998</v>
      </c>
      <c r="S29" s="8">
        <f t="shared" si="3"/>
        <v>0</v>
      </c>
      <c r="T29" s="8">
        <f t="shared" si="4"/>
        <v>0</v>
      </c>
      <c r="U29" s="11"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140" s="22" customFormat="1" ht="13.5" customHeight="1" x14ac:dyDescent="0.25">
      <c r="A30" s="18" t="s">
        <v>769</v>
      </c>
      <c r="B30" s="18" t="s">
        <v>770</v>
      </c>
      <c r="C30" s="19">
        <v>133076390</v>
      </c>
      <c r="D30" s="20" t="s">
        <v>60</v>
      </c>
      <c r="E30" s="21">
        <f t="shared" ref="E30:J30" si="15">SUM(E31:E38)</f>
        <v>133076390</v>
      </c>
      <c r="F30" s="21">
        <f t="shared" si="15"/>
        <v>1369255114.4399998</v>
      </c>
      <c r="G30" s="21">
        <f t="shared" si="15"/>
        <v>1305705095.8399999</v>
      </c>
      <c r="H30" s="21">
        <f t="shared" si="15"/>
        <v>196626408.59999999</v>
      </c>
      <c r="I30" s="21">
        <f t="shared" si="15"/>
        <v>196626408.59999999</v>
      </c>
      <c r="J30" s="21">
        <f t="shared" si="15"/>
        <v>0</v>
      </c>
      <c r="K30" s="24"/>
      <c r="L30" s="11"/>
      <c r="M30" s="30">
        <f t="shared" si="2"/>
        <v>1</v>
      </c>
      <c r="N30" t="s">
        <v>60</v>
      </c>
      <c r="O30">
        <v>133076389</v>
      </c>
      <c r="P30" s="28">
        <v>1369255114.4400001</v>
      </c>
      <c r="Q30" s="28">
        <v>1305705095.8399999</v>
      </c>
      <c r="R30" s="32">
        <v>196626407.59999999</v>
      </c>
      <c r="S30" s="8">
        <f t="shared" si="3"/>
        <v>0</v>
      </c>
      <c r="T30" s="8">
        <f t="shared" si="4"/>
        <v>0</v>
      </c>
      <c r="U30" s="11"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</row>
    <row r="31" spans="1:140" ht="13.5" customHeight="1" x14ac:dyDescent="0.25">
      <c r="A31" s="1" t="s">
        <v>771</v>
      </c>
      <c r="B31" s="1" t="s">
        <v>772</v>
      </c>
      <c r="C31" s="2">
        <v>0</v>
      </c>
      <c r="D31" s="4" t="s">
        <v>61</v>
      </c>
      <c r="E31" s="11">
        <v>0</v>
      </c>
      <c r="F31" s="11">
        <v>11168900</v>
      </c>
      <c r="G31" s="11">
        <v>11168900</v>
      </c>
      <c r="H31" s="11">
        <f t="shared" ref="H31:H38" si="16">E31+F31-G31</f>
        <v>0</v>
      </c>
      <c r="I31" s="11">
        <f t="shared" si="6"/>
        <v>0</v>
      </c>
      <c r="J31" s="11">
        <v>0</v>
      </c>
      <c r="M31" s="30">
        <f t="shared" si="2"/>
        <v>0</v>
      </c>
      <c r="N31" t="s">
        <v>61</v>
      </c>
      <c r="O31">
        <v>0</v>
      </c>
      <c r="P31" s="28">
        <v>11168900</v>
      </c>
      <c r="Q31" s="28">
        <v>11168900</v>
      </c>
      <c r="R31" s="32">
        <v>0</v>
      </c>
      <c r="S31" s="8">
        <f t="shared" si="3"/>
        <v>0</v>
      </c>
      <c r="T31" s="8">
        <f t="shared" si="4"/>
        <v>0</v>
      </c>
      <c r="U31" s="11">
        <v>0</v>
      </c>
    </row>
    <row r="32" spans="1:140" ht="13.5" customHeight="1" x14ac:dyDescent="0.25">
      <c r="A32" s="1" t="s">
        <v>773</v>
      </c>
      <c r="B32" s="1" t="s">
        <v>774</v>
      </c>
      <c r="C32" s="2">
        <v>0</v>
      </c>
      <c r="D32" s="4" t="s">
        <v>63</v>
      </c>
      <c r="E32" s="11">
        <v>0</v>
      </c>
      <c r="F32" s="11">
        <v>491810</v>
      </c>
      <c r="G32" s="11">
        <v>491810</v>
      </c>
      <c r="H32" s="11">
        <f t="shared" si="16"/>
        <v>0</v>
      </c>
      <c r="I32" s="11">
        <f t="shared" si="6"/>
        <v>0</v>
      </c>
      <c r="J32" s="11">
        <v>0</v>
      </c>
      <c r="M32" s="30">
        <f t="shared" si="2"/>
        <v>0</v>
      </c>
      <c r="N32" t="s">
        <v>63</v>
      </c>
      <c r="O32">
        <v>0</v>
      </c>
      <c r="P32" s="28">
        <v>491810</v>
      </c>
      <c r="Q32" s="28">
        <v>491810</v>
      </c>
      <c r="R32" s="32">
        <v>0</v>
      </c>
      <c r="S32" s="8">
        <f t="shared" si="3"/>
        <v>0</v>
      </c>
      <c r="T32" s="8">
        <f t="shared" si="4"/>
        <v>0</v>
      </c>
      <c r="U32" s="11">
        <v>0</v>
      </c>
    </row>
    <row r="33" spans="1:140" ht="13.5" customHeight="1" x14ac:dyDescent="0.25">
      <c r="A33" s="1" t="s">
        <v>775</v>
      </c>
      <c r="B33" s="1" t="s">
        <v>776</v>
      </c>
      <c r="C33" s="2">
        <v>0</v>
      </c>
      <c r="E33" s="11">
        <v>0</v>
      </c>
      <c r="F33" s="11"/>
      <c r="G33" s="11"/>
      <c r="H33" s="11">
        <f t="shared" si="16"/>
        <v>0</v>
      </c>
      <c r="I33" s="11">
        <f t="shared" si="6"/>
        <v>0</v>
      </c>
      <c r="J33" s="11"/>
      <c r="M33" s="30">
        <f t="shared" si="2"/>
        <v>0</v>
      </c>
      <c r="S33" s="8">
        <f t="shared" si="3"/>
        <v>0</v>
      </c>
      <c r="T33" s="8">
        <f t="shared" si="4"/>
        <v>0</v>
      </c>
      <c r="U33" s="11">
        <v>0</v>
      </c>
    </row>
    <row r="34" spans="1:140" ht="13.5" customHeight="1" x14ac:dyDescent="0.25">
      <c r="D34" s="4" t="s">
        <v>65</v>
      </c>
      <c r="E34" s="11"/>
      <c r="F34" s="11">
        <v>820852048</v>
      </c>
      <c r="G34" s="11">
        <v>820852048</v>
      </c>
      <c r="H34" s="11">
        <f t="shared" si="16"/>
        <v>0</v>
      </c>
      <c r="I34" s="11">
        <f t="shared" si="6"/>
        <v>0</v>
      </c>
      <c r="J34" s="11">
        <v>0</v>
      </c>
      <c r="M34" s="30">
        <f t="shared" si="2"/>
        <v>0</v>
      </c>
      <c r="N34" t="s">
        <v>65</v>
      </c>
      <c r="O34">
        <v>0</v>
      </c>
      <c r="P34" s="28">
        <v>820852048</v>
      </c>
      <c r="Q34" s="28">
        <v>820852048</v>
      </c>
      <c r="R34" s="32">
        <v>0</v>
      </c>
      <c r="S34" s="8">
        <f t="shared" si="3"/>
        <v>0</v>
      </c>
      <c r="T34" s="8">
        <f t="shared" si="4"/>
        <v>0</v>
      </c>
      <c r="U34" s="11">
        <v>0</v>
      </c>
    </row>
    <row r="35" spans="1:140" ht="13.5" customHeight="1" x14ac:dyDescent="0.25">
      <c r="A35" s="1" t="s">
        <v>777</v>
      </c>
      <c r="B35" s="1" t="s">
        <v>778</v>
      </c>
      <c r="C35" s="2">
        <v>6600000</v>
      </c>
      <c r="D35" s="4" t="s">
        <v>67</v>
      </c>
      <c r="E35" s="11">
        <v>6600000</v>
      </c>
      <c r="F35" s="11">
        <v>487281368.63999999</v>
      </c>
      <c r="G35" s="11">
        <v>427526698.63999999</v>
      </c>
      <c r="H35" s="11">
        <f t="shared" si="16"/>
        <v>66354670</v>
      </c>
      <c r="I35" s="11">
        <f t="shared" si="6"/>
        <v>66354670</v>
      </c>
      <c r="J35" s="11">
        <v>0</v>
      </c>
      <c r="M35" s="30">
        <f t="shared" si="2"/>
        <v>0</v>
      </c>
      <c r="N35" t="s">
        <v>67</v>
      </c>
      <c r="O35">
        <v>6600000</v>
      </c>
      <c r="P35" s="28">
        <v>487281368.63999999</v>
      </c>
      <c r="Q35" s="28">
        <v>427526698.63999999</v>
      </c>
      <c r="R35" s="32">
        <v>66354670</v>
      </c>
      <c r="S35" s="8">
        <f t="shared" si="3"/>
        <v>0</v>
      </c>
      <c r="T35" s="8">
        <f t="shared" si="4"/>
        <v>0</v>
      </c>
      <c r="U35" s="11">
        <v>0</v>
      </c>
    </row>
    <row r="36" spans="1:140" ht="13.5" customHeight="1" x14ac:dyDescent="0.25">
      <c r="A36" s="1" t="s">
        <v>779</v>
      </c>
      <c r="B36" s="1" t="s">
        <v>780</v>
      </c>
      <c r="C36" s="2">
        <v>0</v>
      </c>
      <c r="D36" s="4" t="s">
        <v>69</v>
      </c>
      <c r="E36" s="11">
        <v>0</v>
      </c>
      <c r="F36" s="11">
        <v>22522033.800000001</v>
      </c>
      <c r="G36" s="11">
        <v>18726685.199999999</v>
      </c>
      <c r="H36" s="11">
        <f t="shared" si="16"/>
        <v>3795348.6000000015</v>
      </c>
      <c r="I36" s="11">
        <f t="shared" si="6"/>
        <v>3795348.6000000015</v>
      </c>
      <c r="J36" s="11">
        <v>0</v>
      </c>
      <c r="M36" s="30">
        <f t="shared" si="2"/>
        <v>0</v>
      </c>
      <c r="N36" t="s">
        <v>69</v>
      </c>
      <c r="O36">
        <v>0</v>
      </c>
      <c r="P36" s="28">
        <v>22522033.800000001</v>
      </c>
      <c r="Q36" s="28">
        <v>18726685.199999999</v>
      </c>
      <c r="R36" s="32">
        <v>3795348.6</v>
      </c>
      <c r="S36" s="8">
        <f t="shared" si="3"/>
        <v>0</v>
      </c>
      <c r="T36" s="8">
        <f t="shared" si="4"/>
        <v>0</v>
      </c>
      <c r="U36" s="11">
        <v>0</v>
      </c>
    </row>
    <row r="37" spans="1:140" ht="13.5" customHeight="1" x14ac:dyDescent="0.25">
      <c r="A37" s="1" t="s">
        <v>781</v>
      </c>
      <c r="B37" s="1" t="s">
        <v>782</v>
      </c>
      <c r="C37" s="2">
        <v>0</v>
      </c>
      <c r="D37" s="4" t="s">
        <v>71</v>
      </c>
      <c r="E37" s="11">
        <v>0</v>
      </c>
      <c r="F37" s="11">
        <v>26938954</v>
      </c>
      <c r="G37" s="11">
        <v>26938954</v>
      </c>
      <c r="H37" s="11">
        <f t="shared" si="16"/>
        <v>0</v>
      </c>
      <c r="I37" s="11">
        <f t="shared" si="6"/>
        <v>0</v>
      </c>
      <c r="J37" s="11">
        <v>0</v>
      </c>
      <c r="M37" s="30">
        <f t="shared" si="2"/>
        <v>1</v>
      </c>
      <c r="N37" t="s">
        <v>71</v>
      </c>
      <c r="O37">
        <v>-1</v>
      </c>
      <c r="P37" s="28">
        <v>26938954</v>
      </c>
      <c r="Q37" s="28">
        <v>26938954</v>
      </c>
      <c r="R37" s="32">
        <v>-1</v>
      </c>
      <c r="S37" s="8">
        <f t="shared" si="3"/>
        <v>0</v>
      </c>
      <c r="T37" s="8">
        <f t="shared" si="4"/>
        <v>0</v>
      </c>
      <c r="U37" s="11">
        <v>0</v>
      </c>
    </row>
    <row r="38" spans="1:140" ht="13.5" customHeight="1" x14ac:dyDescent="0.25">
      <c r="A38" s="1" t="s">
        <v>783</v>
      </c>
      <c r="B38" s="1" t="s">
        <v>784</v>
      </c>
      <c r="C38" s="2">
        <v>126476390</v>
      </c>
      <c r="D38" s="4" t="s">
        <v>72</v>
      </c>
      <c r="E38" s="11">
        <v>126476390</v>
      </c>
      <c r="F38" s="11">
        <v>0</v>
      </c>
      <c r="G38" s="11">
        <v>0</v>
      </c>
      <c r="H38" s="11">
        <f t="shared" si="16"/>
        <v>126476390</v>
      </c>
      <c r="I38" s="11">
        <f t="shared" si="6"/>
        <v>126476390</v>
      </c>
      <c r="J38" s="11">
        <v>0</v>
      </c>
      <c r="M38" s="30">
        <f t="shared" si="2"/>
        <v>0</v>
      </c>
      <c r="N38" t="s">
        <v>72</v>
      </c>
      <c r="O38">
        <v>126476390</v>
      </c>
      <c r="P38" s="28">
        <v>0</v>
      </c>
      <c r="Q38" s="28">
        <v>0</v>
      </c>
      <c r="R38" s="32">
        <v>126476390</v>
      </c>
      <c r="S38" s="8">
        <f t="shared" si="3"/>
        <v>0</v>
      </c>
      <c r="T38" s="8">
        <f t="shared" si="4"/>
        <v>0</v>
      </c>
      <c r="U38" s="11">
        <v>0</v>
      </c>
    </row>
    <row r="39" spans="1:140" s="22" customFormat="1" ht="13.5" customHeight="1" x14ac:dyDescent="0.25">
      <c r="A39" s="18" t="s">
        <v>785</v>
      </c>
      <c r="B39" s="18" t="s">
        <v>786</v>
      </c>
      <c r="C39" s="19">
        <v>766154006.36000001</v>
      </c>
      <c r="D39" s="20" t="s">
        <v>74</v>
      </c>
      <c r="E39" s="21">
        <f>SUM(E40:E50)</f>
        <v>766154006.3599999</v>
      </c>
      <c r="F39" s="21">
        <f t="shared" ref="F39:J39" si="17">SUM(F40:F50)</f>
        <v>2926435664.6300001</v>
      </c>
      <c r="G39" s="21">
        <f t="shared" si="17"/>
        <v>3072929626.52</v>
      </c>
      <c r="H39" s="21">
        <f t="shared" si="17"/>
        <v>619660044.46999991</v>
      </c>
      <c r="I39" s="21">
        <f t="shared" si="17"/>
        <v>619660044.46999991</v>
      </c>
      <c r="J39" s="21">
        <f t="shared" si="17"/>
        <v>0</v>
      </c>
      <c r="K39" s="24"/>
      <c r="L39" s="11"/>
      <c r="M39" s="30">
        <f t="shared" si="2"/>
        <v>56.189999938011169</v>
      </c>
      <c r="N39" t="s">
        <v>74</v>
      </c>
      <c r="O39">
        <v>766153950.16999996</v>
      </c>
      <c r="P39" s="28">
        <v>2926435664.6300001</v>
      </c>
      <c r="Q39" s="28">
        <v>3072929626.52</v>
      </c>
      <c r="R39" s="32">
        <v>619659988.27999997</v>
      </c>
      <c r="S39" s="8">
        <f t="shared" si="3"/>
        <v>0</v>
      </c>
      <c r="T39" s="8">
        <f t="shared" si="4"/>
        <v>0</v>
      </c>
      <c r="U39" s="11"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</row>
    <row r="40" spans="1:140" ht="13.5" customHeight="1" x14ac:dyDescent="0.25">
      <c r="D40" s="4" t="s">
        <v>75</v>
      </c>
      <c r="E40" s="11"/>
      <c r="F40" s="11">
        <v>0</v>
      </c>
      <c r="G40" s="11">
        <v>0</v>
      </c>
      <c r="H40" s="11">
        <f t="shared" ref="H40:H50" si="18">E40+F40-G40</f>
        <v>0</v>
      </c>
      <c r="I40" s="11">
        <f t="shared" si="6"/>
        <v>0</v>
      </c>
      <c r="J40" s="3">
        <v>0</v>
      </c>
      <c r="M40" s="30">
        <f t="shared" si="2"/>
        <v>0</v>
      </c>
      <c r="S40" s="8">
        <f t="shared" si="3"/>
        <v>0</v>
      </c>
      <c r="T40" s="8">
        <f t="shared" si="4"/>
        <v>0</v>
      </c>
      <c r="U40" s="27" t="s">
        <v>75</v>
      </c>
      <c r="V40" s="27">
        <v>50</v>
      </c>
      <c r="W40" s="27">
        <v>0</v>
      </c>
      <c r="X40" s="27">
        <v>0</v>
      </c>
      <c r="Y40" s="27">
        <v>50</v>
      </c>
    </row>
    <row r="41" spans="1:140" ht="13.5" customHeight="1" x14ac:dyDescent="0.25">
      <c r="A41" s="1" t="s">
        <v>787</v>
      </c>
      <c r="B41" s="1" t="s">
        <v>788</v>
      </c>
      <c r="C41" s="2">
        <v>0</v>
      </c>
      <c r="D41" s="4" t="s">
        <v>76</v>
      </c>
      <c r="E41" s="11">
        <v>0</v>
      </c>
      <c r="F41" s="11">
        <v>801788324.30999994</v>
      </c>
      <c r="G41" s="11">
        <v>801788324.30999994</v>
      </c>
      <c r="H41" s="11">
        <f t="shared" si="18"/>
        <v>0</v>
      </c>
      <c r="I41" s="11">
        <f t="shared" si="6"/>
        <v>0</v>
      </c>
      <c r="J41" s="3">
        <v>0</v>
      </c>
      <c r="M41" s="30">
        <f t="shared" si="2"/>
        <v>-200</v>
      </c>
      <c r="N41" t="s">
        <v>76</v>
      </c>
      <c r="O41">
        <v>200</v>
      </c>
      <c r="P41" s="28">
        <v>801788324.30999994</v>
      </c>
      <c r="Q41" s="28">
        <v>801788324.30999994</v>
      </c>
      <c r="R41" s="32">
        <v>200</v>
      </c>
      <c r="S41" s="8">
        <f t="shared" si="3"/>
        <v>0</v>
      </c>
      <c r="T41" s="8">
        <f t="shared" si="4"/>
        <v>0</v>
      </c>
      <c r="U41" s="11">
        <v>0</v>
      </c>
    </row>
    <row r="42" spans="1:140" ht="13.5" customHeight="1" x14ac:dyDescent="0.25">
      <c r="A42" s="1" t="s">
        <v>789</v>
      </c>
      <c r="B42" s="1" t="s">
        <v>790</v>
      </c>
      <c r="C42" s="2">
        <v>0</v>
      </c>
      <c r="D42" s="4" t="s">
        <v>78</v>
      </c>
      <c r="E42" s="11">
        <v>0</v>
      </c>
      <c r="F42" s="11">
        <v>207863116.40000001</v>
      </c>
      <c r="G42" s="11">
        <v>207863116.40000001</v>
      </c>
      <c r="H42" s="11">
        <f t="shared" si="18"/>
        <v>0</v>
      </c>
      <c r="I42" s="11">
        <f t="shared" si="6"/>
        <v>0</v>
      </c>
      <c r="J42" s="3">
        <v>0</v>
      </c>
      <c r="M42" s="30">
        <f t="shared" si="2"/>
        <v>448.27</v>
      </c>
      <c r="N42" t="s">
        <v>78</v>
      </c>
      <c r="O42">
        <v>-448.27</v>
      </c>
      <c r="P42" s="28">
        <v>207863116.40000001</v>
      </c>
      <c r="Q42" s="28">
        <v>207863116.40000001</v>
      </c>
      <c r="R42" s="32">
        <v>-448.27</v>
      </c>
      <c r="S42" s="8">
        <f t="shared" si="3"/>
        <v>0</v>
      </c>
      <c r="T42" s="8">
        <f t="shared" si="4"/>
        <v>0</v>
      </c>
      <c r="U42" s="11">
        <v>0</v>
      </c>
    </row>
    <row r="43" spans="1:140" ht="13.5" customHeight="1" x14ac:dyDescent="0.25">
      <c r="A43" s="1" t="s">
        <v>791</v>
      </c>
      <c r="B43" s="1" t="s">
        <v>792</v>
      </c>
      <c r="C43" s="2">
        <v>7446102</v>
      </c>
      <c r="D43" s="4" t="s">
        <v>79</v>
      </c>
      <c r="E43" s="11">
        <v>7446102</v>
      </c>
      <c r="F43" s="11">
        <v>54785750</v>
      </c>
      <c r="G43" s="11">
        <v>54784113</v>
      </c>
      <c r="H43" s="11">
        <f t="shared" si="18"/>
        <v>7447739</v>
      </c>
      <c r="I43" s="11">
        <f t="shared" si="6"/>
        <v>7447739</v>
      </c>
      <c r="J43" s="3">
        <v>0</v>
      </c>
      <c r="M43" s="30">
        <f t="shared" si="2"/>
        <v>0</v>
      </c>
      <c r="N43" t="s">
        <v>79</v>
      </c>
      <c r="O43">
        <v>7446102</v>
      </c>
      <c r="P43" s="28">
        <v>54785750</v>
      </c>
      <c r="Q43" s="28">
        <v>54784113</v>
      </c>
      <c r="R43" s="32">
        <v>7447739</v>
      </c>
      <c r="S43" s="8">
        <f t="shared" si="3"/>
        <v>0</v>
      </c>
      <c r="T43" s="8">
        <f t="shared" si="4"/>
        <v>0</v>
      </c>
      <c r="U43" s="11">
        <v>0</v>
      </c>
    </row>
    <row r="44" spans="1:140" ht="13.5" customHeight="1" x14ac:dyDescent="0.25">
      <c r="A44" s="1" t="s">
        <v>793</v>
      </c>
      <c r="B44" s="1" t="s">
        <v>794</v>
      </c>
      <c r="C44" s="2">
        <v>251564061.55000001</v>
      </c>
      <c r="D44" s="4" t="s">
        <v>81</v>
      </c>
      <c r="E44" s="11">
        <v>251564061.55000001</v>
      </c>
      <c r="F44" s="11">
        <v>695588793</v>
      </c>
      <c r="G44" s="11">
        <v>754692186</v>
      </c>
      <c r="H44" s="11">
        <f t="shared" si="18"/>
        <v>192460668.54999995</v>
      </c>
      <c r="I44" s="11">
        <f t="shared" si="6"/>
        <v>192460668.54999995</v>
      </c>
      <c r="J44" s="3">
        <v>0</v>
      </c>
      <c r="M44" s="30">
        <f t="shared" si="2"/>
        <v>322.99999994039536</v>
      </c>
      <c r="N44" t="s">
        <v>81</v>
      </c>
      <c r="O44">
        <v>251563738.55000001</v>
      </c>
      <c r="P44" s="28">
        <v>695588793</v>
      </c>
      <c r="Q44" s="28">
        <v>754692186</v>
      </c>
      <c r="R44" s="32">
        <v>192460345.55000001</v>
      </c>
      <c r="S44" s="8">
        <f t="shared" si="3"/>
        <v>0</v>
      </c>
      <c r="T44" s="8">
        <f t="shared" si="4"/>
        <v>0</v>
      </c>
      <c r="U44" s="11">
        <v>0</v>
      </c>
    </row>
    <row r="45" spans="1:140" ht="13.5" customHeight="1" x14ac:dyDescent="0.25">
      <c r="A45" s="1" t="s">
        <v>795</v>
      </c>
      <c r="B45" s="1" t="s">
        <v>796</v>
      </c>
      <c r="C45" s="2">
        <v>0</v>
      </c>
      <c r="D45" s="4" t="s">
        <v>82</v>
      </c>
      <c r="E45" s="11">
        <v>0</v>
      </c>
      <c r="F45" s="11">
        <v>111358633</v>
      </c>
      <c r="G45" s="11">
        <v>111359311</v>
      </c>
      <c r="H45" s="11">
        <f t="shared" si="18"/>
        <v>-678</v>
      </c>
      <c r="I45" s="11">
        <f t="shared" si="6"/>
        <v>-678</v>
      </c>
      <c r="J45" s="3">
        <v>0</v>
      </c>
      <c r="M45" s="30">
        <f t="shared" si="2"/>
        <v>-678</v>
      </c>
      <c r="N45" t="s">
        <v>82</v>
      </c>
      <c r="O45">
        <v>678</v>
      </c>
      <c r="P45" s="28">
        <v>111358633</v>
      </c>
      <c r="Q45" s="28">
        <v>111359311</v>
      </c>
      <c r="R45" s="32">
        <v>0</v>
      </c>
      <c r="S45" s="8">
        <f t="shared" si="3"/>
        <v>0</v>
      </c>
      <c r="T45" s="8">
        <f t="shared" si="4"/>
        <v>0</v>
      </c>
      <c r="U45" s="11">
        <v>0</v>
      </c>
    </row>
    <row r="46" spans="1:140" ht="13.5" customHeight="1" x14ac:dyDescent="0.25">
      <c r="A46" s="1" t="s">
        <v>797</v>
      </c>
      <c r="B46" s="1" t="s">
        <v>798</v>
      </c>
      <c r="C46" s="2">
        <v>244833976</v>
      </c>
      <c r="D46" s="4" t="s">
        <v>83</v>
      </c>
      <c r="E46" s="11">
        <v>244833976</v>
      </c>
      <c r="F46" s="11">
        <v>679188482</v>
      </c>
      <c r="G46" s="11">
        <v>734501926</v>
      </c>
      <c r="H46" s="11">
        <f t="shared" si="18"/>
        <v>189520532</v>
      </c>
      <c r="I46" s="11">
        <f t="shared" si="6"/>
        <v>189520532</v>
      </c>
      <c r="J46" s="3">
        <v>0</v>
      </c>
      <c r="M46" s="30">
        <f t="shared" si="2"/>
        <v>0</v>
      </c>
      <c r="N46" t="s">
        <v>83</v>
      </c>
      <c r="O46">
        <v>244833976</v>
      </c>
      <c r="P46" s="28">
        <v>679188482</v>
      </c>
      <c r="Q46" s="28">
        <v>734501926</v>
      </c>
      <c r="R46" s="32">
        <v>189520532</v>
      </c>
      <c r="S46" s="8">
        <f t="shared" si="3"/>
        <v>0</v>
      </c>
      <c r="T46" s="8">
        <f t="shared" si="4"/>
        <v>0</v>
      </c>
      <c r="U46" s="11">
        <v>0</v>
      </c>
    </row>
    <row r="47" spans="1:140" ht="13.5" customHeight="1" x14ac:dyDescent="0.25">
      <c r="A47" s="1" t="s">
        <v>799</v>
      </c>
      <c r="B47" s="1" t="s">
        <v>800</v>
      </c>
      <c r="C47" s="2">
        <v>126329652</v>
      </c>
      <c r="D47" s="4" t="s">
        <v>84</v>
      </c>
      <c r="E47" s="11">
        <v>126329652</v>
      </c>
      <c r="F47" s="11">
        <v>0</v>
      </c>
      <c r="G47" s="11">
        <v>0</v>
      </c>
      <c r="H47" s="11">
        <f t="shared" si="18"/>
        <v>126329652</v>
      </c>
      <c r="I47" s="11">
        <f t="shared" si="6"/>
        <v>126329652</v>
      </c>
      <c r="J47" s="3">
        <v>0</v>
      </c>
      <c r="M47" s="30">
        <f t="shared" si="2"/>
        <v>0</v>
      </c>
      <c r="N47" t="s">
        <v>84</v>
      </c>
      <c r="O47">
        <v>126329652</v>
      </c>
      <c r="P47" s="28">
        <v>0</v>
      </c>
      <c r="Q47" s="28">
        <v>0</v>
      </c>
      <c r="R47" s="32">
        <v>126329652</v>
      </c>
      <c r="S47" s="8">
        <f t="shared" si="3"/>
        <v>0</v>
      </c>
      <c r="T47" s="8">
        <f t="shared" si="4"/>
        <v>0</v>
      </c>
      <c r="U47" s="11">
        <v>0</v>
      </c>
    </row>
    <row r="48" spans="1:140" ht="13.5" customHeight="1" x14ac:dyDescent="0.25">
      <c r="A48" s="1" t="s">
        <v>801</v>
      </c>
      <c r="B48" s="1" t="s">
        <v>802</v>
      </c>
      <c r="C48" s="2">
        <v>10459676</v>
      </c>
      <c r="D48" s="4" t="s">
        <v>85</v>
      </c>
      <c r="E48" s="11">
        <v>10459676</v>
      </c>
      <c r="F48" s="11">
        <v>29034017</v>
      </c>
      <c r="G48" s="11">
        <v>31379032</v>
      </c>
      <c r="H48" s="11">
        <f t="shared" si="18"/>
        <v>8114661</v>
      </c>
      <c r="I48" s="11">
        <f t="shared" si="6"/>
        <v>8114661</v>
      </c>
      <c r="J48" s="3">
        <v>0</v>
      </c>
      <c r="M48" s="30">
        <f t="shared" si="2"/>
        <v>0</v>
      </c>
      <c r="N48" t="s">
        <v>85</v>
      </c>
      <c r="O48">
        <v>10459676</v>
      </c>
      <c r="P48" s="28">
        <v>29034017</v>
      </c>
      <c r="Q48" s="28">
        <v>31379032</v>
      </c>
      <c r="R48" s="32">
        <v>8114661</v>
      </c>
      <c r="S48" s="8">
        <f t="shared" si="3"/>
        <v>0</v>
      </c>
      <c r="T48" s="8">
        <f t="shared" si="4"/>
        <v>0</v>
      </c>
      <c r="U48" s="11">
        <v>0</v>
      </c>
    </row>
    <row r="49" spans="1:140" ht="13.5" customHeight="1" x14ac:dyDescent="0.25">
      <c r="A49" s="1" t="s">
        <v>803</v>
      </c>
      <c r="B49" s="1" t="s">
        <v>804</v>
      </c>
      <c r="C49" s="2">
        <v>53856250.810000002</v>
      </c>
      <c r="D49" s="4" t="s">
        <v>86</v>
      </c>
      <c r="E49" s="11">
        <v>53856250.810000002</v>
      </c>
      <c r="F49" s="11">
        <v>148929176</v>
      </c>
      <c r="G49" s="11">
        <v>161568753.81</v>
      </c>
      <c r="H49" s="11">
        <f t="shared" si="18"/>
        <v>41216673</v>
      </c>
      <c r="I49" s="11">
        <f t="shared" si="6"/>
        <v>41216673</v>
      </c>
      <c r="J49" s="3">
        <v>0</v>
      </c>
      <c r="M49" s="30">
        <f t="shared" si="2"/>
        <v>0</v>
      </c>
      <c r="N49" t="s">
        <v>86</v>
      </c>
      <c r="O49">
        <v>53856250.810000002</v>
      </c>
      <c r="P49" s="28">
        <v>148929176</v>
      </c>
      <c r="Q49" s="28">
        <v>161568753.81</v>
      </c>
      <c r="R49" s="32">
        <v>41216673</v>
      </c>
      <c r="S49" s="8">
        <f t="shared" si="3"/>
        <v>0</v>
      </c>
      <c r="T49" s="8">
        <f t="shared" si="4"/>
        <v>0</v>
      </c>
      <c r="U49" s="11">
        <v>0</v>
      </c>
    </row>
    <row r="50" spans="1:140" ht="13.5" customHeight="1" x14ac:dyDescent="0.25">
      <c r="A50" s="1" t="s">
        <v>805</v>
      </c>
      <c r="B50" s="1" t="s">
        <v>806</v>
      </c>
      <c r="C50" s="2">
        <v>71664288</v>
      </c>
      <c r="D50" s="4" t="s">
        <v>87</v>
      </c>
      <c r="E50" s="11">
        <v>71664288</v>
      </c>
      <c r="F50" s="11">
        <v>197899372.91999999</v>
      </c>
      <c r="G50" s="11">
        <v>214992864</v>
      </c>
      <c r="H50" s="11">
        <f t="shared" si="18"/>
        <v>54570796.919999957</v>
      </c>
      <c r="I50" s="11">
        <f t="shared" si="6"/>
        <v>54570796.919999957</v>
      </c>
      <c r="J50" s="3">
        <v>0</v>
      </c>
      <c r="M50" s="30">
        <f t="shared" si="2"/>
        <v>212.91999995708466</v>
      </c>
      <c r="N50" t="s">
        <v>87</v>
      </c>
      <c r="O50">
        <v>71664075.079999998</v>
      </c>
      <c r="P50" s="28">
        <v>197899372.91999999</v>
      </c>
      <c r="Q50" s="28">
        <v>214992864</v>
      </c>
      <c r="R50" s="32">
        <v>54570584</v>
      </c>
      <c r="S50" s="8">
        <f t="shared" si="3"/>
        <v>0</v>
      </c>
      <c r="T50" s="8">
        <f t="shared" si="4"/>
        <v>0</v>
      </c>
      <c r="U50" s="11">
        <v>0</v>
      </c>
    </row>
    <row r="51" spans="1:140" s="22" customFormat="1" ht="13.5" customHeight="1" x14ac:dyDescent="0.25">
      <c r="A51" s="18" t="s">
        <v>807</v>
      </c>
      <c r="B51" s="18" t="s">
        <v>808</v>
      </c>
      <c r="C51" s="19">
        <v>3751831055.9299998</v>
      </c>
      <c r="D51" s="20" t="s">
        <v>88</v>
      </c>
      <c r="E51" s="21">
        <f t="shared" ref="E51:J51" si="19">SUM(E52:E56)</f>
        <v>3751831055.9300003</v>
      </c>
      <c r="F51" s="21">
        <f t="shared" si="19"/>
        <v>34059811</v>
      </c>
      <c r="G51" s="21">
        <f t="shared" si="19"/>
        <v>509258350</v>
      </c>
      <c r="H51" s="21">
        <f t="shared" si="19"/>
        <v>3276632516.9300003</v>
      </c>
      <c r="I51" s="21">
        <f t="shared" si="19"/>
        <v>3276632516.9300003</v>
      </c>
      <c r="J51" s="21">
        <f t="shared" si="19"/>
        <v>0</v>
      </c>
      <c r="K51" s="24"/>
      <c r="L51" s="11"/>
      <c r="M51" s="30">
        <f t="shared" si="2"/>
        <v>-0.17999982833862305</v>
      </c>
      <c r="N51" t="s">
        <v>88</v>
      </c>
      <c r="O51">
        <v>3751831056.1100001</v>
      </c>
      <c r="P51" s="28">
        <v>34059811</v>
      </c>
      <c r="Q51" s="28">
        <v>509258350</v>
      </c>
      <c r="R51" s="32">
        <v>3276632517.1100001</v>
      </c>
      <c r="S51" s="8">
        <f t="shared" si="3"/>
        <v>0</v>
      </c>
      <c r="T51" s="8">
        <f t="shared" si="4"/>
        <v>0</v>
      </c>
      <c r="U51" s="11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</row>
    <row r="52" spans="1:140" ht="13.5" customHeight="1" x14ac:dyDescent="0.25">
      <c r="A52" s="1" t="s">
        <v>809</v>
      </c>
      <c r="B52" s="1" t="s">
        <v>810</v>
      </c>
      <c r="C52" s="2">
        <v>2561124861.48</v>
      </c>
      <c r="D52" s="10" t="s">
        <v>90</v>
      </c>
      <c r="E52" s="11">
        <v>2561124861.48</v>
      </c>
      <c r="F52" s="11">
        <v>34059811</v>
      </c>
      <c r="G52" s="11">
        <v>509258350</v>
      </c>
      <c r="H52" s="11">
        <f>E52+F52-G52</f>
        <v>2085926322.48</v>
      </c>
      <c r="I52" s="11">
        <f t="shared" si="6"/>
        <v>2085926322.48</v>
      </c>
      <c r="J52" s="11">
        <v>0</v>
      </c>
      <c r="M52" s="30">
        <f t="shared" si="2"/>
        <v>0</v>
      </c>
      <c r="N52" t="s">
        <v>90</v>
      </c>
      <c r="O52">
        <v>2561124861.48</v>
      </c>
      <c r="P52" s="28">
        <v>34059811</v>
      </c>
      <c r="Q52" s="28">
        <v>509258350</v>
      </c>
      <c r="R52" s="32">
        <v>2085926322.48</v>
      </c>
      <c r="S52" s="8">
        <f t="shared" si="3"/>
        <v>0</v>
      </c>
      <c r="T52" s="8">
        <f t="shared" si="4"/>
        <v>0</v>
      </c>
      <c r="U52" s="11">
        <v>0</v>
      </c>
    </row>
    <row r="53" spans="1:140" ht="13.5" customHeight="1" x14ac:dyDescent="0.25">
      <c r="A53" s="1" t="s">
        <v>811</v>
      </c>
      <c r="B53" s="1" t="s">
        <v>812</v>
      </c>
      <c r="C53" s="2">
        <v>710267</v>
      </c>
      <c r="D53" s="10" t="s">
        <v>92</v>
      </c>
      <c r="E53" s="11">
        <v>710267</v>
      </c>
      <c r="F53" s="11">
        <v>0</v>
      </c>
      <c r="G53" s="11">
        <v>0</v>
      </c>
      <c r="H53" s="11">
        <f>E53+F53-G53</f>
        <v>710267</v>
      </c>
      <c r="I53" s="11">
        <f t="shared" si="6"/>
        <v>710267</v>
      </c>
      <c r="J53" s="11">
        <v>0</v>
      </c>
      <c r="M53" s="30">
        <f t="shared" si="2"/>
        <v>0</v>
      </c>
      <c r="N53" t="s">
        <v>92</v>
      </c>
      <c r="O53">
        <v>710267</v>
      </c>
      <c r="P53" s="28">
        <v>0</v>
      </c>
      <c r="Q53" s="28">
        <v>0</v>
      </c>
      <c r="R53" s="32">
        <v>710267</v>
      </c>
      <c r="S53" s="8">
        <f t="shared" si="3"/>
        <v>0</v>
      </c>
      <c r="T53" s="8">
        <f t="shared" si="4"/>
        <v>0</v>
      </c>
      <c r="U53" s="11">
        <v>0</v>
      </c>
    </row>
    <row r="54" spans="1:140" ht="13.5" customHeight="1" x14ac:dyDescent="0.25">
      <c r="A54" s="1" t="s">
        <v>813</v>
      </c>
      <c r="B54" s="1" t="s">
        <v>814</v>
      </c>
      <c r="C54" s="2">
        <v>662672088.45000005</v>
      </c>
      <c r="D54" s="10" t="s">
        <v>94</v>
      </c>
      <c r="E54" s="11">
        <v>662672088.45000005</v>
      </c>
      <c r="F54" s="11">
        <v>0</v>
      </c>
      <c r="G54" s="11">
        <v>0</v>
      </c>
      <c r="H54" s="11">
        <f>E54+F54-G54</f>
        <v>662672088.45000005</v>
      </c>
      <c r="I54" s="11">
        <f t="shared" si="6"/>
        <v>662672088.45000005</v>
      </c>
      <c r="J54" s="11">
        <v>0</v>
      </c>
      <c r="M54" s="30">
        <f t="shared" si="2"/>
        <v>0</v>
      </c>
      <c r="N54" t="s">
        <v>94</v>
      </c>
      <c r="O54">
        <v>662672088.45000005</v>
      </c>
      <c r="P54" s="28">
        <v>0</v>
      </c>
      <c r="Q54" s="28">
        <v>0</v>
      </c>
      <c r="R54" s="32">
        <v>662672088.45000005</v>
      </c>
      <c r="S54" s="8">
        <f t="shared" si="3"/>
        <v>0</v>
      </c>
      <c r="T54" s="8">
        <f t="shared" si="4"/>
        <v>0</v>
      </c>
      <c r="U54" s="11">
        <v>0</v>
      </c>
    </row>
    <row r="55" spans="1:140" ht="13.5" customHeight="1" x14ac:dyDescent="0.25">
      <c r="A55" s="1" t="s">
        <v>815</v>
      </c>
      <c r="B55" s="1" t="s">
        <v>816</v>
      </c>
      <c r="C55" s="2">
        <v>527323839</v>
      </c>
      <c r="D55" s="10" t="s">
        <v>96</v>
      </c>
      <c r="E55" s="11">
        <v>527323839</v>
      </c>
      <c r="F55" s="11">
        <v>0</v>
      </c>
      <c r="G55" s="11">
        <v>0</v>
      </c>
      <c r="H55" s="11">
        <f>E55+F55-G55</f>
        <v>527323839</v>
      </c>
      <c r="I55" s="11">
        <f t="shared" si="6"/>
        <v>527323839</v>
      </c>
      <c r="J55" s="11">
        <v>0</v>
      </c>
      <c r="M55" s="30">
        <f t="shared" si="2"/>
        <v>0</v>
      </c>
      <c r="N55" t="s">
        <v>96</v>
      </c>
      <c r="O55">
        <v>527323839</v>
      </c>
      <c r="P55" s="28">
        <v>0</v>
      </c>
      <c r="Q55" s="28">
        <v>0</v>
      </c>
      <c r="R55" s="32">
        <v>527323839</v>
      </c>
      <c r="S55" s="8">
        <f t="shared" si="3"/>
        <v>0</v>
      </c>
      <c r="T55" s="8">
        <f t="shared" si="4"/>
        <v>0</v>
      </c>
      <c r="U55" s="11">
        <v>0</v>
      </c>
    </row>
    <row r="56" spans="1:140" ht="13.5" customHeight="1" x14ac:dyDescent="0.25">
      <c r="A56" s="1"/>
      <c r="B56" s="1"/>
      <c r="C56" s="2"/>
      <c r="D56" s="10" t="s">
        <v>98</v>
      </c>
      <c r="E56" s="11"/>
      <c r="F56" s="11">
        <v>0</v>
      </c>
      <c r="G56" s="11">
        <v>0</v>
      </c>
      <c r="H56" s="11">
        <f>E56+F56-G56</f>
        <v>0</v>
      </c>
      <c r="I56" s="11">
        <f t="shared" si="6"/>
        <v>0</v>
      </c>
      <c r="J56" s="11">
        <v>0</v>
      </c>
      <c r="M56" s="30">
        <f t="shared" si="2"/>
        <v>-0.18</v>
      </c>
      <c r="N56" t="s">
        <v>98</v>
      </c>
      <c r="O56">
        <v>0.18</v>
      </c>
      <c r="P56" s="28">
        <v>0</v>
      </c>
      <c r="Q56" s="28">
        <v>0</v>
      </c>
      <c r="R56" s="32">
        <v>0.18</v>
      </c>
      <c r="S56" s="8">
        <f t="shared" si="3"/>
        <v>0</v>
      </c>
      <c r="T56" s="8">
        <f t="shared" si="4"/>
        <v>0</v>
      </c>
      <c r="U56" s="11">
        <v>0</v>
      </c>
    </row>
    <row r="57" spans="1:140" s="22" customFormat="1" ht="13.5" customHeight="1" x14ac:dyDescent="0.25">
      <c r="A57" s="18" t="s">
        <v>817</v>
      </c>
      <c r="B57" s="18" t="s">
        <v>818</v>
      </c>
      <c r="C57" s="19">
        <v>5910921.7599999998</v>
      </c>
      <c r="D57" s="20" t="s">
        <v>100</v>
      </c>
      <c r="E57" s="21">
        <f>SUM(E58)</f>
        <v>5910921.7599999998</v>
      </c>
      <c r="F57" s="21">
        <f t="shared" ref="F57:J57" si="20">SUM(F58)</f>
        <v>237280637.84999999</v>
      </c>
      <c r="G57" s="21">
        <f t="shared" si="20"/>
        <v>134706588.84999999</v>
      </c>
      <c r="H57" s="21">
        <f t="shared" si="20"/>
        <v>108484970.75999999</v>
      </c>
      <c r="I57" s="21">
        <f t="shared" si="20"/>
        <v>108484970.75999999</v>
      </c>
      <c r="J57" s="21">
        <f t="shared" si="20"/>
        <v>0</v>
      </c>
      <c r="K57" s="24"/>
      <c r="L57" s="11"/>
      <c r="M57" s="30">
        <f t="shared" si="2"/>
        <v>0</v>
      </c>
      <c r="N57" t="s">
        <v>100</v>
      </c>
      <c r="O57">
        <v>5910921.7599999998</v>
      </c>
      <c r="P57" s="28">
        <v>237280637.84999999</v>
      </c>
      <c r="Q57" s="28">
        <v>134706588.84999999</v>
      </c>
      <c r="R57" s="32">
        <v>108484970.76000001</v>
      </c>
      <c r="S57" s="8">
        <f t="shared" si="3"/>
        <v>0</v>
      </c>
      <c r="T57" s="8">
        <f t="shared" si="4"/>
        <v>0</v>
      </c>
      <c r="U57" s="11"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</row>
    <row r="58" spans="1:140" ht="13.5" customHeight="1" x14ac:dyDescent="0.25">
      <c r="A58" s="1" t="s">
        <v>819</v>
      </c>
      <c r="B58" s="1" t="s">
        <v>820</v>
      </c>
      <c r="C58" s="2">
        <v>5910921.7599999998</v>
      </c>
      <c r="D58" s="10" t="s">
        <v>101</v>
      </c>
      <c r="E58" s="11">
        <v>5910921.7599999998</v>
      </c>
      <c r="F58" s="11">
        <v>237280637.84999999</v>
      </c>
      <c r="G58" s="11">
        <v>134706588.84999999</v>
      </c>
      <c r="H58" s="11">
        <f>E58+F58-G58</f>
        <v>108484970.75999999</v>
      </c>
      <c r="I58" s="11">
        <f t="shared" si="6"/>
        <v>108484970.75999999</v>
      </c>
      <c r="J58" s="11">
        <v>0</v>
      </c>
      <c r="M58" s="30">
        <f t="shared" si="2"/>
        <v>0</v>
      </c>
      <c r="N58" t="s">
        <v>101</v>
      </c>
      <c r="O58">
        <v>5910921.7599999998</v>
      </c>
      <c r="P58" s="28">
        <v>237280637.84999999</v>
      </c>
      <c r="Q58" s="28">
        <v>134706588.84999999</v>
      </c>
      <c r="R58" s="32">
        <v>108484970.76000001</v>
      </c>
      <c r="S58" s="8">
        <f t="shared" si="3"/>
        <v>0</v>
      </c>
      <c r="T58" s="8">
        <f t="shared" si="4"/>
        <v>0</v>
      </c>
      <c r="U58" s="11">
        <v>0</v>
      </c>
    </row>
    <row r="59" spans="1:140" s="22" customFormat="1" ht="13.5" customHeight="1" x14ac:dyDescent="0.25">
      <c r="A59" s="18" t="s">
        <v>821</v>
      </c>
      <c r="B59" s="18" t="s">
        <v>822</v>
      </c>
      <c r="C59" s="19">
        <v>23822126.539999999</v>
      </c>
      <c r="D59" s="20" t="s">
        <v>103</v>
      </c>
      <c r="E59" s="21">
        <f>SUM(E60)</f>
        <v>23822126.539999999</v>
      </c>
      <c r="F59" s="21">
        <f t="shared" ref="F59:J59" si="21">SUM(F60)</f>
        <v>0</v>
      </c>
      <c r="G59" s="21">
        <f t="shared" si="21"/>
        <v>0</v>
      </c>
      <c r="H59" s="21">
        <f t="shared" si="21"/>
        <v>23822126.539999999</v>
      </c>
      <c r="I59" s="21">
        <f t="shared" si="21"/>
        <v>23822126.539999999</v>
      </c>
      <c r="J59" s="21">
        <f t="shared" si="21"/>
        <v>0</v>
      </c>
      <c r="K59" s="24"/>
      <c r="L59" s="11"/>
      <c r="M59" s="30">
        <f t="shared" si="2"/>
        <v>0</v>
      </c>
      <c r="N59" t="s">
        <v>103</v>
      </c>
      <c r="O59">
        <v>23822126.539999999</v>
      </c>
      <c r="P59" s="28">
        <v>0</v>
      </c>
      <c r="Q59" s="28">
        <v>0</v>
      </c>
      <c r="R59" s="32">
        <v>23822126.539999999</v>
      </c>
      <c r="S59" s="8">
        <f t="shared" si="3"/>
        <v>0</v>
      </c>
      <c r="T59" s="8">
        <f t="shared" si="4"/>
        <v>0</v>
      </c>
      <c r="U59" s="11"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</row>
    <row r="60" spans="1:140" ht="13.5" customHeight="1" x14ac:dyDescent="0.25">
      <c r="A60" s="1" t="s">
        <v>823</v>
      </c>
      <c r="B60" s="1" t="s">
        <v>824</v>
      </c>
      <c r="C60" s="2">
        <v>23822126.539999999</v>
      </c>
      <c r="D60" s="10" t="s">
        <v>104</v>
      </c>
      <c r="E60" s="11">
        <v>23822126.539999999</v>
      </c>
      <c r="F60" s="11">
        <v>0</v>
      </c>
      <c r="G60" s="11">
        <v>0</v>
      </c>
      <c r="H60" s="11">
        <f>E60+F60-G60</f>
        <v>23822126.539999999</v>
      </c>
      <c r="I60" s="11">
        <f t="shared" si="6"/>
        <v>23822126.539999999</v>
      </c>
      <c r="J60" s="11">
        <v>0</v>
      </c>
      <c r="M60" s="30">
        <f t="shared" si="2"/>
        <v>0</v>
      </c>
      <c r="N60" t="s">
        <v>104</v>
      </c>
      <c r="O60">
        <v>23822126.539999999</v>
      </c>
      <c r="P60" s="28">
        <v>0</v>
      </c>
      <c r="Q60" s="28">
        <v>0</v>
      </c>
      <c r="R60" s="32">
        <v>23822126.539999999</v>
      </c>
      <c r="S60" s="8">
        <f t="shared" si="3"/>
        <v>0</v>
      </c>
      <c r="T60" s="8">
        <f t="shared" si="4"/>
        <v>0</v>
      </c>
      <c r="U60" s="11">
        <v>0</v>
      </c>
    </row>
    <row r="61" spans="1:140" s="22" customFormat="1" ht="13.5" customHeight="1" x14ac:dyDescent="0.25">
      <c r="A61" s="18" t="s">
        <v>825</v>
      </c>
      <c r="B61" s="18" t="s">
        <v>826</v>
      </c>
      <c r="C61" s="19">
        <v>1040846077.75</v>
      </c>
      <c r="D61" s="20" t="s">
        <v>106</v>
      </c>
      <c r="E61" s="21">
        <f>SUM(E62:E67)</f>
        <v>1040846077.75</v>
      </c>
      <c r="F61" s="21">
        <f t="shared" ref="F61:J61" si="22">SUM(F62:F67)</f>
        <v>71045716.930000007</v>
      </c>
      <c r="G61" s="21">
        <f t="shared" si="22"/>
        <v>84268649.480000004</v>
      </c>
      <c r="H61" s="21">
        <f t="shared" si="22"/>
        <v>1027623145.2</v>
      </c>
      <c r="I61" s="21">
        <f t="shared" si="22"/>
        <v>1027623145.2</v>
      </c>
      <c r="J61" s="21">
        <f t="shared" si="22"/>
        <v>0</v>
      </c>
      <c r="K61" s="24"/>
      <c r="L61" s="11"/>
      <c r="M61" s="30">
        <f t="shared" si="2"/>
        <v>0</v>
      </c>
      <c r="N61" t="s">
        <v>106</v>
      </c>
      <c r="O61">
        <v>1040846077.75</v>
      </c>
      <c r="P61" s="28">
        <v>71045716.930000007</v>
      </c>
      <c r="Q61" s="28">
        <v>84268649.480000004</v>
      </c>
      <c r="R61" s="32">
        <v>1027623145.2</v>
      </c>
      <c r="S61" s="8">
        <f t="shared" si="3"/>
        <v>0</v>
      </c>
      <c r="T61" s="8">
        <f t="shared" si="4"/>
        <v>0</v>
      </c>
      <c r="U61" s="11"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</row>
    <row r="62" spans="1:140" ht="13.5" customHeight="1" x14ac:dyDescent="0.25">
      <c r="A62" s="1" t="s">
        <v>827</v>
      </c>
      <c r="B62" s="1" t="s">
        <v>828</v>
      </c>
      <c r="C62" s="2">
        <v>985340174.20000005</v>
      </c>
      <c r="D62" s="4" t="s">
        <v>107</v>
      </c>
      <c r="E62" s="38">
        <v>985340174.20000005</v>
      </c>
      <c r="F62" s="38">
        <v>0</v>
      </c>
      <c r="G62" s="38">
        <v>0</v>
      </c>
      <c r="H62" s="38">
        <f t="shared" ref="H62:H67" si="23">E62+F62-G62</f>
        <v>985340174.20000005</v>
      </c>
      <c r="I62" s="38">
        <f t="shared" si="6"/>
        <v>985340174.20000005</v>
      </c>
      <c r="J62" s="38">
        <v>0</v>
      </c>
      <c r="M62" s="30">
        <f t="shared" si="2"/>
        <v>0</v>
      </c>
      <c r="N62" t="s">
        <v>107</v>
      </c>
      <c r="O62">
        <v>985340174.20000005</v>
      </c>
      <c r="P62" s="28">
        <v>0</v>
      </c>
      <c r="Q62" s="28">
        <v>0</v>
      </c>
      <c r="R62" s="32">
        <v>985340174.20000005</v>
      </c>
      <c r="S62" s="8">
        <f t="shared" si="3"/>
        <v>0</v>
      </c>
      <c r="T62" s="8">
        <f t="shared" si="4"/>
        <v>0</v>
      </c>
      <c r="U62" s="11">
        <v>0</v>
      </c>
    </row>
    <row r="63" spans="1:140" ht="13.5" customHeight="1" x14ac:dyDescent="0.25">
      <c r="A63" s="1" t="s">
        <v>829</v>
      </c>
      <c r="B63" s="1" t="s">
        <v>830</v>
      </c>
      <c r="C63" s="2">
        <v>1753320</v>
      </c>
      <c r="D63" s="4" t="s">
        <v>109</v>
      </c>
      <c r="E63" s="38">
        <v>1753320</v>
      </c>
      <c r="F63" s="38">
        <v>158240</v>
      </c>
      <c r="G63" s="38">
        <v>909640</v>
      </c>
      <c r="H63" s="38">
        <f t="shared" si="23"/>
        <v>1001920</v>
      </c>
      <c r="I63" s="38">
        <f t="shared" si="6"/>
        <v>1001920</v>
      </c>
      <c r="J63" s="38">
        <v>0</v>
      </c>
      <c r="M63" s="30">
        <f t="shared" si="2"/>
        <v>0</v>
      </c>
      <c r="N63" t="s">
        <v>109</v>
      </c>
      <c r="O63">
        <v>1753320</v>
      </c>
      <c r="P63" s="28">
        <v>158240</v>
      </c>
      <c r="Q63" s="28">
        <v>909640</v>
      </c>
      <c r="R63" s="32">
        <v>1001920</v>
      </c>
      <c r="S63" s="8">
        <f t="shared" si="3"/>
        <v>0</v>
      </c>
      <c r="T63" s="8">
        <f t="shared" si="4"/>
        <v>0</v>
      </c>
      <c r="U63" s="11">
        <v>0</v>
      </c>
    </row>
    <row r="64" spans="1:140" ht="13.5" customHeight="1" x14ac:dyDescent="0.25">
      <c r="A64" s="1"/>
      <c r="B64" s="1"/>
      <c r="C64" s="2"/>
      <c r="D64" s="4" t="s">
        <v>111</v>
      </c>
      <c r="E64" s="38"/>
      <c r="F64" s="38">
        <v>62890751.93</v>
      </c>
      <c r="G64" s="38">
        <v>62890751.93</v>
      </c>
      <c r="H64" s="38">
        <f t="shared" si="23"/>
        <v>0</v>
      </c>
      <c r="I64" s="38">
        <f t="shared" si="6"/>
        <v>0</v>
      </c>
      <c r="J64" s="38">
        <v>0</v>
      </c>
      <c r="M64" s="30">
        <f t="shared" si="2"/>
        <v>0</v>
      </c>
      <c r="N64" t="s">
        <v>111</v>
      </c>
      <c r="O64">
        <v>0</v>
      </c>
      <c r="P64" s="28">
        <v>62890751.93</v>
      </c>
      <c r="Q64" s="28">
        <v>62890751.57</v>
      </c>
      <c r="R64" s="32">
        <v>0</v>
      </c>
      <c r="S64" s="8">
        <f t="shared" si="3"/>
        <v>0</v>
      </c>
      <c r="T64" s="8">
        <f>G64-Q64</f>
        <v>0.35999999940395355</v>
      </c>
      <c r="U64" s="11">
        <v>0</v>
      </c>
    </row>
    <row r="65" spans="1:140" ht="13.5" customHeight="1" x14ac:dyDescent="0.25">
      <c r="A65" s="1" t="s">
        <v>831</v>
      </c>
      <c r="B65" s="1" t="s">
        <v>826</v>
      </c>
      <c r="C65" s="2">
        <v>53752583.549999997</v>
      </c>
      <c r="D65" s="4" t="s">
        <v>113</v>
      </c>
      <c r="E65" s="38">
        <v>53752583.549999997</v>
      </c>
      <c r="F65" s="38">
        <v>7996725</v>
      </c>
      <c r="G65" s="38">
        <v>20468257.550000001</v>
      </c>
      <c r="H65" s="38">
        <f t="shared" si="23"/>
        <v>41281051</v>
      </c>
      <c r="I65" s="38">
        <f t="shared" si="6"/>
        <v>41281051</v>
      </c>
      <c r="J65" s="38">
        <v>0</v>
      </c>
      <c r="M65" s="30">
        <f t="shared" si="2"/>
        <v>0</v>
      </c>
      <c r="N65" t="s">
        <v>113</v>
      </c>
      <c r="O65">
        <v>53752583.549999997</v>
      </c>
      <c r="P65" s="28">
        <v>7996725</v>
      </c>
      <c r="Q65" s="28">
        <v>20468257.550000001</v>
      </c>
      <c r="R65" s="32">
        <v>41281051</v>
      </c>
      <c r="S65" s="8">
        <f t="shared" si="3"/>
        <v>0</v>
      </c>
      <c r="T65" s="8">
        <f t="shared" si="4"/>
        <v>0</v>
      </c>
      <c r="U65" s="11">
        <v>0</v>
      </c>
    </row>
    <row r="66" spans="1:140" ht="13.5" customHeight="1" x14ac:dyDescent="0.25">
      <c r="A66" s="1"/>
      <c r="B66" s="1"/>
      <c r="C66" s="2"/>
      <c r="D66" s="4" t="s">
        <v>115</v>
      </c>
      <c r="E66" s="38"/>
      <c r="F66" s="38">
        <v>0</v>
      </c>
      <c r="G66" s="38">
        <v>0</v>
      </c>
      <c r="H66" s="38">
        <f t="shared" si="23"/>
        <v>0</v>
      </c>
      <c r="I66" s="38">
        <f t="shared" ref="I66:I67" si="24">H66</f>
        <v>0</v>
      </c>
      <c r="J66" s="38">
        <v>0</v>
      </c>
      <c r="M66" s="30">
        <f t="shared" ref="M66:M129" si="25">H66-R66</f>
        <v>100</v>
      </c>
      <c r="N66" t="s">
        <v>115</v>
      </c>
      <c r="O66">
        <v>-100</v>
      </c>
      <c r="P66" s="28">
        <v>0</v>
      </c>
      <c r="Q66" s="28">
        <v>0</v>
      </c>
      <c r="R66" s="32">
        <v>-100</v>
      </c>
      <c r="S66" s="8">
        <f t="shared" ref="S66:S129" si="26">F66-P66</f>
        <v>0</v>
      </c>
      <c r="T66" s="8">
        <f t="shared" ref="T66:T129" si="27">G66-Q66</f>
        <v>0</v>
      </c>
      <c r="U66" s="11">
        <v>0</v>
      </c>
    </row>
    <row r="67" spans="1:140" ht="13.5" customHeight="1" x14ac:dyDescent="0.25">
      <c r="A67" s="1"/>
      <c r="B67" s="1"/>
      <c r="C67" s="2"/>
      <c r="D67" s="4" t="s">
        <v>116</v>
      </c>
      <c r="E67" s="38"/>
      <c r="F67" s="38">
        <v>0</v>
      </c>
      <c r="G67" s="38">
        <v>0</v>
      </c>
      <c r="H67" s="38">
        <f t="shared" si="23"/>
        <v>0</v>
      </c>
      <c r="I67" s="38">
        <f t="shared" si="24"/>
        <v>0</v>
      </c>
      <c r="J67" s="38">
        <v>0</v>
      </c>
      <c r="M67" s="30">
        <f t="shared" si="25"/>
        <v>100</v>
      </c>
      <c r="N67" t="s">
        <v>116</v>
      </c>
      <c r="O67">
        <v>-100</v>
      </c>
      <c r="P67" s="28">
        <v>0</v>
      </c>
      <c r="Q67" s="28">
        <v>0</v>
      </c>
      <c r="R67" s="32">
        <v>-100</v>
      </c>
      <c r="S67" s="8">
        <f t="shared" si="26"/>
        <v>0</v>
      </c>
      <c r="T67" s="8">
        <f t="shared" si="27"/>
        <v>0</v>
      </c>
      <c r="U67" s="11">
        <v>0</v>
      </c>
    </row>
    <row r="68" spans="1:140" s="17" customFormat="1" ht="13.5" customHeight="1" x14ac:dyDescent="0.25">
      <c r="A68" s="13" t="s">
        <v>832</v>
      </c>
      <c r="B68" s="13" t="s">
        <v>833</v>
      </c>
      <c r="C68" s="14">
        <v>14206069446.450001</v>
      </c>
      <c r="D68" s="15">
        <v>1.6</v>
      </c>
      <c r="E68" s="16">
        <f>E69+E72+E77+E80+E88+E92+E96+E104+E112+E116+E118+E127+E108</f>
        <v>14206069446.450001</v>
      </c>
      <c r="F68" s="16">
        <f t="shared" ref="F68:J68" si="28">F69+F72+F77+F80+F88+F92+F96+F104+F112+F116+F118+F127+F108</f>
        <v>126603965</v>
      </c>
      <c r="G68" s="16">
        <f t="shared" si="28"/>
        <v>152024842.15000001</v>
      </c>
      <c r="H68" s="16">
        <f t="shared" si="28"/>
        <v>14180648569.300001</v>
      </c>
      <c r="I68" s="16">
        <f t="shared" si="28"/>
        <v>0</v>
      </c>
      <c r="J68" s="16">
        <f t="shared" si="28"/>
        <v>14180648569.300001</v>
      </c>
      <c r="K68" s="24"/>
      <c r="L68" s="11"/>
      <c r="M68" s="30">
        <f t="shared" si="25"/>
        <v>-9448264.5699996948</v>
      </c>
      <c r="N68">
        <v>1.6</v>
      </c>
      <c r="O68">
        <v>14234689286.360001</v>
      </c>
      <c r="P68" s="28">
        <v>126603965</v>
      </c>
      <c r="Q68" s="28">
        <v>171196417.49000001</v>
      </c>
      <c r="R68" s="32">
        <v>14190096833.870001</v>
      </c>
      <c r="S68" s="8">
        <f t="shared" si="26"/>
        <v>0</v>
      </c>
      <c r="T68" s="8">
        <f t="shared" si="27"/>
        <v>-19171575.340000004</v>
      </c>
      <c r="U68" s="11">
        <v>0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</row>
    <row r="69" spans="1:140" s="22" customFormat="1" ht="13.5" customHeight="1" x14ac:dyDescent="0.25">
      <c r="A69" s="18" t="s">
        <v>834</v>
      </c>
      <c r="B69" s="18" t="s">
        <v>835</v>
      </c>
      <c r="C69" s="19">
        <v>2444400098.5599999</v>
      </c>
      <c r="D69" s="20" t="s">
        <v>119</v>
      </c>
      <c r="E69" s="21">
        <f>SUM(E70:E71)</f>
        <v>2444400098.5599999</v>
      </c>
      <c r="F69" s="21">
        <f t="shared" ref="F69:J69" si="29">SUM(F70:F71)</f>
        <v>0</v>
      </c>
      <c r="G69" s="21">
        <f t="shared" si="29"/>
        <v>0</v>
      </c>
      <c r="H69" s="21">
        <f t="shared" si="29"/>
        <v>2444400098.5599999</v>
      </c>
      <c r="I69" s="21">
        <f t="shared" si="29"/>
        <v>0</v>
      </c>
      <c r="J69" s="21">
        <f t="shared" si="29"/>
        <v>2444400098.5599999</v>
      </c>
      <c r="K69" s="24"/>
      <c r="L69" s="11"/>
      <c r="M69" s="30">
        <f t="shared" si="25"/>
        <v>0</v>
      </c>
      <c r="N69" t="s">
        <v>119</v>
      </c>
      <c r="O69">
        <v>2444400098.5599999</v>
      </c>
      <c r="P69" s="28">
        <v>0</v>
      </c>
      <c r="Q69" s="28">
        <v>0</v>
      </c>
      <c r="R69" s="32">
        <v>2444400098.5599999</v>
      </c>
      <c r="S69" s="8">
        <f t="shared" si="26"/>
        <v>0</v>
      </c>
      <c r="T69" s="8">
        <f t="shared" si="27"/>
        <v>0</v>
      </c>
      <c r="U69" s="11"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</row>
    <row r="70" spans="1:140" ht="13.5" customHeight="1" x14ac:dyDescent="0.25">
      <c r="A70" s="1" t="s">
        <v>836</v>
      </c>
      <c r="B70" s="1" t="s">
        <v>837</v>
      </c>
      <c r="C70" s="2">
        <v>155636750</v>
      </c>
      <c r="D70" s="4" t="s">
        <v>121</v>
      </c>
      <c r="E70" s="11">
        <v>155636750</v>
      </c>
      <c r="F70" s="11">
        <v>0</v>
      </c>
      <c r="G70" s="11">
        <v>0</v>
      </c>
      <c r="H70" s="11">
        <f>E70+F70-G70</f>
        <v>155636750</v>
      </c>
      <c r="I70" s="11"/>
      <c r="J70" s="11">
        <f t="shared" ref="J70:J132" si="30">H70</f>
        <v>155636750</v>
      </c>
      <c r="M70" s="30">
        <f t="shared" si="25"/>
        <v>0</v>
      </c>
      <c r="N70" t="s">
        <v>121</v>
      </c>
      <c r="O70">
        <v>155636750</v>
      </c>
      <c r="P70" s="28">
        <v>0</v>
      </c>
      <c r="Q70" s="28">
        <v>0</v>
      </c>
      <c r="R70" s="32">
        <v>155636750</v>
      </c>
      <c r="S70" s="8">
        <f t="shared" si="26"/>
        <v>0</v>
      </c>
      <c r="T70" s="8">
        <f t="shared" si="27"/>
        <v>0</v>
      </c>
      <c r="U70" s="11">
        <v>0</v>
      </c>
    </row>
    <row r="71" spans="1:140" ht="13.5" customHeight="1" x14ac:dyDescent="0.25">
      <c r="A71" s="1" t="s">
        <v>838</v>
      </c>
      <c r="B71" s="1" t="s">
        <v>839</v>
      </c>
      <c r="C71" s="2">
        <v>2288763348.5599999</v>
      </c>
      <c r="D71" s="4" t="s">
        <v>123</v>
      </c>
      <c r="E71" s="11">
        <v>2288763348.5599999</v>
      </c>
      <c r="F71" s="11">
        <v>0</v>
      </c>
      <c r="G71" s="11">
        <v>0</v>
      </c>
      <c r="H71" s="11">
        <f>E71+F71-G71</f>
        <v>2288763348.5599999</v>
      </c>
      <c r="I71" s="11"/>
      <c r="J71" s="11">
        <f t="shared" si="30"/>
        <v>2288763348.5599999</v>
      </c>
      <c r="M71" s="30">
        <f t="shared" si="25"/>
        <v>0</v>
      </c>
      <c r="N71" t="s">
        <v>123</v>
      </c>
      <c r="O71">
        <v>2288763348.5599999</v>
      </c>
      <c r="P71" s="28">
        <v>0</v>
      </c>
      <c r="Q71" s="28">
        <v>0</v>
      </c>
      <c r="R71" s="32">
        <v>2288763348.5599999</v>
      </c>
      <c r="S71" s="8">
        <f t="shared" si="26"/>
        <v>0</v>
      </c>
      <c r="T71" s="8">
        <f t="shared" si="27"/>
        <v>0</v>
      </c>
      <c r="U71" s="11">
        <v>0</v>
      </c>
    </row>
    <row r="72" spans="1:140" s="22" customFormat="1" ht="13.5" customHeight="1" x14ac:dyDescent="0.25">
      <c r="A72" s="18" t="s">
        <v>840</v>
      </c>
      <c r="B72" s="18" t="s">
        <v>841</v>
      </c>
      <c r="C72" s="19">
        <v>7230767007.3000002</v>
      </c>
      <c r="D72" s="20" t="s">
        <v>125</v>
      </c>
      <c r="E72" s="21">
        <f>SUM(E73:E76)</f>
        <v>7230767007.3000002</v>
      </c>
      <c r="F72" s="21">
        <f t="shared" ref="F72:J72" si="31">SUM(F73:F76)</f>
        <v>75906953</v>
      </c>
      <c r="G72" s="21">
        <f t="shared" si="31"/>
        <v>0</v>
      </c>
      <c r="H72" s="21">
        <f t="shared" si="31"/>
        <v>7306673960.3000002</v>
      </c>
      <c r="I72" s="21">
        <f t="shared" si="31"/>
        <v>0</v>
      </c>
      <c r="J72" s="21">
        <f t="shared" si="31"/>
        <v>7306673960.3000002</v>
      </c>
      <c r="K72" s="24"/>
      <c r="L72" s="11"/>
      <c r="M72" s="30">
        <f t="shared" si="25"/>
        <v>0</v>
      </c>
      <c r="N72" t="s">
        <v>125</v>
      </c>
      <c r="O72">
        <v>7230767007.3000002</v>
      </c>
      <c r="P72" s="28">
        <v>75906953</v>
      </c>
      <c r="Q72" s="28">
        <v>0</v>
      </c>
      <c r="R72" s="32">
        <v>7306673960.3000002</v>
      </c>
      <c r="S72" s="8">
        <f t="shared" si="26"/>
        <v>0</v>
      </c>
      <c r="T72" s="8">
        <f t="shared" si="27"/>
        <v>0</v>
      </c>
      <c r="U72" s="11"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</row>
    <row r="73" spans="1:140" ht="13.5" customHeight="1" x14ac:dyDescent="0.25">
      <c r="A73" s="1" t="s">
        <v>842</v>
      </c>
      <c r="B73" s="1" t="s">
        <v>843</v>
      </c>
      <c r="C73" s="2">
        <v>2608140202.8000002</v>
      </c>
      <c r="D73" s="4" t="s">
        <v>127</v>
      </c>
      <c r="E73" s="11">
        <v>2608140202.8000002</v>
      </c>
      <c r="F73" s="11">
        <v>75906953</v>
      </c>
      <c r="G73" s="11">
        <v>0</v>
      </c>
      <c r="H73" s="11">
        <f>E73+F73-G73</f>
        <v>2684047155.8000002</v>
      </c>
      <c r="I73" s="11"/>
      <c r="J73" s="11">
        <f t="shared" si="30"/>
        <v>2684047155.8000002</v>
      </c>
      <c r="M73" s="30">
        <f t="shared" si="25"/>
        <v>0</v>
      </c>
      <c r="N73" t="s">
        <v>127</v>
      </c>
      <c r="O73">
        <v>2608140202.8000002</v>
      </c>
      <c r="P73" s="28">
        <v>75906953</v>
      </c>
      <c r="Q73" s="28">
        <v>0</v>
      </c>
      <c r="R73" s="32">
        <v>2684047155.8000002</v>
      </c>
      <c r="S73" s="8">
        <f t="shared" si="26"/>
        <v>0</v>
      </c>
      <c r="T73" s="8">
        <f t="shared" si="27"/>
        <v>0</v>
      </c>
      <c r="U73" s="11">
        <v>0</v>
      </c>
    </row>
    <row r="74" spans="1:140" ht="13.5" customHeight="1" x14ac:dyDescent="0.25">
      <c r="A74" s="1" t="s">
        <v>844</v>
      </c>
      <c r="B74" s="1" t="s">
        <v>845</v>
      </c>
      <c r="C74" s="2">
        <v>540402074.70000005</v>
      </c>
      <c r="D74" s="4" t="s">
        <v>129</v>
      </c>
      <c r="E74" s="11">
        <v>540402074.70000005</v>
      </c>
      <c r="F74" s="11">
        <v>0</v>
      </c>
      <c r="G74" s="11">
        <v>0</v>
      </c>
      <c r="H74" s="11">
        <f>E74+F74-G74</f>
        <v>540402074.70000005</v>
      </c>
      <c r="I74" s="11"/>
      <c r="J74" s="11">
        <f t="shared" si="30"/>
        <v>540402074.70000005</v>
      </c>
      <c r="M74" s="30">
        <f t="shared" si="25"/>
        <v>0</v>
      </c>
      <c r="N74" t="s">
        <v>129</v>
      </c>
      <c r="O74">
        <v>540402074.70000005</v>
      </c>
      <c r="P74" s="28">
        <v>0</v>
      </c>
      <c r="Q74" s="28">
        <v>0</v>
      </c>
      <c r="R74" s="32">
        <v>540402074.70000005</v>
      </c>
      <c r="S74" s="8">
        <f t="shared" si="26"/>
        <v>0</v>
      </c>
      <c r="T74" s="8">
        <f t="shared" si="27"/>
        <v>0</v>
      </c>
      <c r="U74" s="11">
        <v>0</v>
      </c>
    </row>
    <row r="75" spans="1:140" ht="13.5" customHeight="1" x14ac:dyDescent="0.25">
      <c r="A75" s="1" t="s">
        <v>846</v>
      </c>
      <c r="B75" s="1" t="s">
        <v>847</v>
      </c>
      <c r="C75" s="2">
        <v>1756013683</v>
      </c>
      <c r="D75" s="4" t="s">
        <v>131</v>
      </c>
      <c r="E75" s="11">
        <v>1756013683</v>
      </c>
      <c r="F75" s="11">
        <v>0</v>
      </c>
      <c r="G75" s="11">
        <v>0</v>
      </c>
      <c r="H75" s="11">
        <f>E75+F75-G75</f>
        <v>1756013683</v>
      </c>
      <c r="I75" s="11"/>
      <c r="J75" s="11">
        <f t="shared" si="30"/>
        <v>1756013683</v>
      </c>
      <c r="M75" s="30">
        <f t="shared" si="25"/>
        <v>0</v>
      </c>
      <c r="N75" t="s">
        <v>131</v>
      </c>
      <c r="O75">
        <v>1756013683</v>
      </c>
      <c r="P75" s="28">
        <v>0</v>
      </c>
      <c r="Q75" s="28">
        <v>0</v>
      </c>
      <c r="R75" s="32">
        <v>1756013683</v>
      </c>
      <c r="S75" s="8">
        <f t="shared" si="26"/>
        <v>0</v>
      </c>
      <c r="T75" s="8">
        <f t="shared" si="27"/>
        <v>0</v>
      </c>
      <c r="U75" s="11">
        <v>0</v>
      </c>
    </row>
    <row r="76" spans="1:140" ht="13.5" customHeight="1" x14ac:dyDescent="0.25">
      <c r="A76" s="1" t="s">
        <v>848</v>
      </c>
      <c r="B76" s="1" t="s">
        <v>134</v>
      </c>
      <c r="C76" s="2">
        <v>2326211046.8000002</v>
      </c>
      <c r="D76" s="4" t="s">
        <v>133</v>
      </c>
      <c r="E76" s="11">
        <v>2326211046.8000002</v>
      </c>
      <c r="F76" s="11">
        <v>0</v>
      </c>
      <c r="G76" s="11">
        <v>0</v>
      </c>
      <c r="H76" s="11">
        <f>E76+F76-G76</f>
        <v>2326211046.8000002</v>
      </c>
      <c r="I76" s="11"/>
      <c r="J76" s="11">
        <f t="shared" si="30"/>
        <v>2326211046.8000002</v>
      </c>
      <c r="M76" s="30">
        <f t="shared" si="25"/>
        <v>0</v>
      </c>
      <c r="N76" t="s">
        <v>133</v>
      </c>
      <c r="O76">
        <v>2326211046.8000002</v>
      </c>
      <c r="P76" s="28">
        <v>0</v>
      </c>
      <c r="Q76" s="28">
        <v>0</v>
      </c>
      <c r="R76" s="32">
        <v>2326211046.8000002</v>
      </c>
      <c r="S76" s="8">
        <f t="shared" si="26"/>
        <v>0</v>
      </c>
      <c r="T76" s="8">
        <f t="shared" si="27"/>
        <v>0</v>
      </c>
      <c r="U76" s="11">
        <v>0</v>
      </c>
    </row>
    <row r="77" spans="1:140" s="22" customFormat="1" ht="13.5" customHeight="1" x14ac:dyDescent="0.25">
      <c r="A77" s="18" t="s">
        <v>849</v>
      </c>
      <c r="B77" s="18" t="s">
        <v>850</v>
      </c>
      <c r="C77" s="19">
        <v>61891348</v>
      </c>
      <c r="D77" s="20" t="s">
        <v>135</v>
      </c>
      <c r="E77" s="21">
        <f>SUM(E78:E79)</f>
        <v>61891348</v>
      </c>
      <c r="F77" s="21">
        <f t="shared" ref="F77:J77" si="32">SUM(F78:F79)</f>
        <v>0</v>
      </c>
      <c r="G77" s="21">
        <f t="shared" si="32"/>
        <v>0</v>
      </c>
      <c r="H77" s="21">
        <f t="shared" si="32"/>
        <v>61891348</v>
      </c>
      <c r="I77" s="21">
        <f t="shared" si="32"/>
        <v>0</v>
      </c>
      <c r="J77" s="21">
        <f t="shared" si="32"/>
        <v>61891348</v>
      </c>
      <c r="K77" s="24"/>
      <c r="L77" s="11"/>
      <c r="M77" s="30">
        <f t="shared" si="25"/>
        <v>-34201829.760000005</v>
      </c>
      <c r="N77" t="s">
        <v>135</v>
      </c>
      <c r="O77">
        <v>96093177.760000005</v>
      </c>
      <c r="P77" s="28">
        <v>0</v>
      </c>
      <c r="Q77" s="28">
        <v>0</v>
      </c>
      <c r="R77" s="32">
        <v>96093177.760000005</v>
      </c>
      <c r="S77" s="8">
        <f t="shared" si="26"/>
        <v>0</v>
      </c>
      <c r="T77" s="8">
        <f t="shared" si="27"/>
        <v>0</v>
      </c>
      <c r="U77" s="11"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</row>
    <row r="78" spans="1:140" ht="13.5" customHeight="1" x14ac:dyDescent="0.25">
      <c r="A78" s="1" t="s">
        <v>851</v>
      </c>
      <c r="B78" s="1" t="s">
        <v>852</v>
      </c>
      <c r="C78" s="2">
        <v>61891348</v>
      </c>
      <c r="D78" s="4" t="s">
        <v>137</v>
      </c>
      <c r="E78" s="11">
        <v>61891348</v>
      </c>
      <c r="F78" s="11">
        <v>0</v>
      </c>
      <c r="G78" s="11">
        <v>0</v>
      </c>
      <c r="H78" s="11">
        <f>E78+F78-G78</f>
        <v>61891348</v>
      </c>
      <c r="I78" s="11"/>
      <c r="J78" s="11">
        <f t="shared" si="30"/>
        <v>61891348</v>
      </c>
      <c r="M78" s="30">
        <f t="shared" si="25"/>
        <v>0</v>
      </c>
      <c r="N78" t="s">
        <v>137</v>
      </c>
      <c r="O78">
        <v>61891348</v>
      </c>
      <c r="P78" s="28">
        <v>0</v>
      </c>
      <c r="Q78" s="28">
        <v>0</v>
      </c>
      <c r="R78" s="32">
        <v>61891348</v>
      </c>
      <c r="S78" s="8">
        <f t="shared" si="26"/>
        <v>0</v>
      </c>
      <c r="T78" s="8">
        <f t="shared" si="27"/>
        <v>0</v>
      </c>
      <c r="U78" s="11">
        <v>0</v>
      </c>
    </row>
    <row r="79" spans="1:140" ht="13.5" customHeight="1" x14ac:dyDescent="0.25">
      <c r="A79" s="1"/>
      <c r="B79" s="1"/>
      <c r="C79" s="2"/>
      <c r="D79" s="4" t="s">
        <v>139</v>
      </c>
      <c r="E79" s="11"/>
      <c r="F79" s="11">
        <v>0</v>
      </c>
      <c r="G79" s="11">
        <v>0</v>
      </c>
      <c r="H79" s="11">
        <f>E79+F79-G79</f>
        <v>0</v>
      </c>
      <c r="I79" s="11"/>
      <c r="J79" s="11">
        <f t="shared" si="30"/>
        <v>0</v>
      </c>
      <c r="M79" s="30">
        <f>H79-R79</f>
        <v>-34201829.759999998</v>
      </c>
      <c r="N79" t="s">
        <v>139</v>
      </c>
      <c r="O79">
        <v>34201829.759999998</v>
      </c>
      <c r="P79" s="28">
        <v>0</v>
      </c>
      <c r="Q79" s="28">
        <v>0</v>
      </c>
      <c r="R79" s="32">
        <v>34201829.759999998</v>
      </c>
      <c r="S79" s="8">
        <f t="shared" si="26"/>
        <v>0</v>
      </c>
      <c r="T79" s="8">
        <f t="shared" si="27"/>
        <v>0</v>
      </c>
      <c r="U79" s="11">
        <v>0</v>
      </c>
    </row>
    <row r="80" spans="1:140" s="22" customFormat="1" ht="13.5" customHeight="1" x14ac:dyDescent="0.25">
      <c r="A80" s="18" t="s">
        <v>853</v>
      </c>
      <c r="B80" s="18" t="s">
        <v>843</v>
      </c>
      <c r="C80" s="19">
        <v>2696406346.1999998</v>
      </c>
      <c r="D80" s="20" t="s">
        <v>141</v>
      </c>
      <c r="E80" s="21">
        <f>SUM(E81:E87)</f>
        <v>2696406346.1999998</v>
      </c>
      <c r="F80" s="21">
        <f t="shared" ref="F80:J80" si="33">SUM(F81:F87)</f>
        <v>0</v>
      </c>
      <c r="G80" s="21">
        <f t="shared" si="33"/>
        <v>0</v>
      </c>
      <c r="H80" s="21">
        <f t="shared" si="33"/>
        <v>2696406346.1999998</v>
      </c>
      <c r="I80" s="21">
        <f t="shared" si="33"/>
        <v>0</v>
      </c>
      <c r="J80" s="21">
        <f t="shared" si="33"/>
        <v>2696406346.1999998</v>
      </c>
      <c r="K80" s="24"/>
      <c r="L80" s="11"/>
      <c r="M80" s="30">
        <f t="shared" si="25"/>
        <v>0</v>
      </c>
      <c r="N80" t="s">
        <v>141</v>
      </c>
      <c r="O80">
        <v>2696406346.1999998</v>
      </c>
      <c r="P80" s="28">
        <v>0</v>
      </c>
      <c r="Q80" s="28">
        <v>0</v>
      </c>
      <c r="R80" s="32">
        <v>2696406346.1999998</v>
      </c>
      <c r="S80" s="8">
        <f t="shared" si="26"/>
        <v>0</v>
      </c>
      <c r="T80" s="8">
        <f t="shared" si="27"/>
        <v>0</v>
      </c>
      <c r="U80" s="11"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</row>
    <row r="81" spans="1:140" ht="13.5" customHeight="1" x14ac:dyDescent="0.25">
      <c r="A81" s="1" t="s">
        <v>854</v>
      </c>
      <c r="B81" s="1" t="s">
        <v>855</v>
      </c>
      <c r="C81" s="2">
        <v>655174528.89999998</v>
      </c>
      <c r="D81" s="4" t="s">
        <v>142</v>
      </c>
      <c r="E81" s="11">
        <v>655174528.89999998</v>
      </c>
      <c r="F81" s="11">
        <v>0</v>
      </c>
      <c r="G81" s="11">
        <v>0</v>
      </c>
      <c r="H81" s="11">
        <f t="shared" ref="H81:H87" si="34">E81+F81-G81</f>
        <v>655174528.89999998</v>
      </c>
      <c r="I81" s="11"/>
      <c r="J81" s="11">
        <f t="shared" si="30"/>
        <v>655174528.89999998</v>
      </c>
      <c r="M81" s="30">
        <f t="shared" si="25"/>
        <v>0</v>
      </c>
      <c r="N81" t="s">
        <v>142</v>
      </c>
      <c r="O81">
        <v>655174528.89999998</v>
      </c>
      <c r="P81" s="28">
        <v>0</v>
      </c>
      <c r="Q81" s="28">
        <v>0</v>
      </c>
      <c r="R81" s="32">
        <v>655174528.89999998</v>
      </c>
      <c r="S81" s="8">
        <f t="shared" si="26"/>
        <v>0</v>
      </c>
      <c r="T81" s="8">
        <f t="shared" si="27"/>
        <v>0</v>
      </c>
      <c r="U81" s="11">
        <v>0</v>
      </c>
    </row>
    <row r="82" spans="1:140" ht="13.5" customHeight="1" x14ac:dyDescent="0.25">
      <c r="A82" s="1" t="s">
        <v>856</v>
      </c>
      <c r="B82" s="1" t="s">
        <v>857</v>
      </c>
      <c r="C82" s="2">
        <v>14982000</v>
      </c>
      <c r="D82" s="4" t="s">
        <v>144</v>
      </c>
      <c r="E82" s="11">
        <v>14982000</v>
      </c>
      <c r="F82" s="11">
        <v>0</v>
      </c>
      <c r="G82" s="11">
        <v>0</v>
      </c>
      <c r="H82" s="11">
        <f t="shared" si="34"/>
        <v>14982000</v>
      </c>
      <c r="I82" s="11"/>
      <c r="J82" s="11">
        <f t="shared" si="30"/>
        <v>14982000</v>
      </c>
      <c r="M82" s="30">
        <f t="shared" si="25"/>
        <v>0</v>
      </c>
      <c r="N82" t="s">
        <v>144</v>
      </c>
      <c r="O82">
        <v>14982000</v>
      </c>
      <c r="P82" s="28">
        <v>0</v>
      </c>
      <c r="Q82" s="28">
        <v>0</v>
      </c>
      <c r="R82" s="32">
        <v>14982000</v>
      </c>
      <c r="S82" s="8">
        <f t="shared" si="26"/>
        <v>0</v>
      </c>
      <c r="T82" s="8">
        <f t="shared" si="27"/>
        <v>0</v>
      </c>
      <c r="U82" s="11">
        <v>0</v>
      </c>
    </row>
    <row r="83" spans="1:140" ht="13.5" customHeight="1" x14ac:dyDescent="0.25">
      <c r="A83" s="1" t="s">
        <v>858</v>
      </c>
      <c r="B83" s="1" t="s">
        <v>859</v>
      </c>
      <c r="C83" s="2">
        <v>1175796679.0899999</v>
      </c>
      <c r="D83" s="4" t="s">
        <v>146</v>
      </c>
      <c r="E83" s="11">
        <v>1175796679.0899999</v>
      </c>
      <c r="F83" s="11">
        <v>0</v>
      </c>
      <c r="G83" s="11">
        <v>0</v>
      </c>
      <c r="H83" s="11">
        <f t="shared" si="34"/>
        <v>1175796679.0899999</v>
      </c>
      <c r="I83" s="11"/>
      <c r="J83" s="11">
        <f t="shared" si="30"/>
        <v>1175796679.0899999</v>
      </c>
      <c r="M83" s="30">
        <f t="shared" si="25"/>
        <v>0</v>
      </c>
      <c r="N83" t="s">
        <v>146</v>
      </c>
      <c r="O83">
        <v>1175796679.0899999</v>
      </c>
      <c r="P83" s="28">
        <v>0</v>
      </c>
      <c r="Q83" s="28">
        <v>0</v>
      </c>
      <c r="R83" s="32">
        <v>1175796679.0899999</v>
      </c>
      <c r="S83" s="8">
        <f t="shared" si="26"/>
        <v>0</v>
      </c>
      <c r="T83" s="8">
        <f t="shared" si="27"/>
        <v>0</v>
      </c>
      <c r="U83" s="11">
        <v>0</v>
      </c>
    </row>
    <row r="84" spans="1:140" ht="13.5" customHeight="1" x14ac:dyDescent="0.25">
      <c r="A84" s="1" t="s">
        <v>860</v>
      </c>
      <c r="B84" s="1" t="s">
        <v>861</v>
      </c>
      <c r="C84" s="2">
        <v>348801973</v>
      </c>
      <c r="D84" s="4" t="s">
        <v>148</v>
      </c>
      <c r="E84" s="11">
        <v>348801973</v>
      </c>
      <c r="F84" s="11">
        <v>0</v>
      </c>
      <c r="G84" s="11">
        <v>0</v>
      </c>
      <c r="H84" s="11">
        <f t="shared" si="34"/>
        <v>348801973</v>
      </c>
      <c r="I84" s="11"/>
      <c r="J84" s="11">
        <f t="shared" si="30"/>
        <v>348801973</v>
      </c>
      <c r="M84" s="30">
        <f t="shared" si="25"/>
        <v>0</v>
      </c>
      <c r="N84" t="s">
        <v>148</v>
      </c>
      <c r="O84">
        <v>348801973</v>
      </c>
      <c r="P84" s="28">
        <v>0</v>
      </c>
      <c r="Q84" s="28">
        <v>0</v>
      </c>
      <c r="R84" s="32">
        <v>348801973</v>
      </c>
      <c r="S84" s="8">
        <f t="shared" si="26"/>
        <v>0</v>
      </c>
      <c r="T84" s="8">
        <f t="shared" si="27"/>
        <v>0</v>
      </c>
      <c r="U84" s="11">
        <v>0</v>
      </c>
    </row>
    <row r="85" spans="1:140" ht="13.5" customHeight="1" x14ac:dyDescent="0.25">
      <c r="A85" s="1" t="s">
        <v>862</v>
      </c>
      <c r="B85" s="1" t="s">
        <v>863</v>
      </c>
      <c r="C85" s="2">
        <v>466735710.20999998</v>
      </c>
      <c r="D85" s="4" t="s">
        <v>150</v>
      </c>
      <c r="E85" s="11">
        <v>466735710.20999998</v>
      </c>
      <c r="F85" s="11">
        <v>0</v>
      </c>
      <c r="G85" s="11">
        <v>0</v>
      </c>
      <c r="H85" s="11">
        <f t="shared" si="34"/>
        <v>466735710.20999998</v>
      </c>
      <c r="I85" s="11"/>
      <c r="J85" s="11">
        <f t="shared" si="30"/>
        <v>466735710.20999998</v>
      </c>
      <c r="M85" s="30">
        <f t="shared" si="25"/>
        <v>0</v>
      </c>
      <c r="N85" t="s">
        <v>150</v>
      </c>
      <c r="O85">
        <v>466735710.20999998</v>
      </c>
      <c r="P85" s="28">
        <v>0</v>
      </c>
      <c r="Q85" s="28">
        <v>0</v>
      </c>
      <c r="R85" s="32">
        <v>466735710.20999998</v>
      </c>
      <c r="S85" s="8">
        <f t="shared" si="26"/>
        <v>0</v>
      </c>
      <c r="T85" s="8">
        <f t="shared" si="27"/>
        <v>0</v>
      </c>
      <c r="U85" s="11">
        <v>0</v>
      </c>
    </row>
    <row r="86" spans="1:140" ht="13.5" customHeight="1" x14ac:dyDescent="0.25">
      <c r="A86" s="1" t="s">
        <v>864</v>
      </c>
      <c r="B86" s="1" t="s">
        <v>865</v>
      </c>
      <c r="C86" s="2">
        <v>12934739</v>
      </c>
      <c r="D86" s="4" t="s">
        <v>152</v>
      </c>
      <c r="E86" s="11">
        <v>12934739</v>
      </c>
      <c r="F86" s="11">
        <v>0</v>
      </c>
      <c r="G86" s="11">
        <v>0</v>
      </c>
      <c r="H86" s="11">
        <f t="shared" si="34"/>
        <v>12934739</v>
      </c>
      <c r="I86" s="11"/>
      <c r="J86" s="11">
        <f t="shared" si="30"/>
        <v>12934739</v>
      </c>
      <c r="M86" s="30">
        <f t="shared" si="25"/>
        <v>0</v>
      </c>
      <c r="N86" t="s">
        <v>152</v>
      </c>
      <c r="O86">
        <v>12934739</v>
      </c>
      <c r="P86" s="28">
        <v>0</v>
      </c>
      <c r="Q86" s="28">
        <v>0</v>
      </c>
      <c r="R86" s="32">
        <v>12934739</v>
      </c>
      <c r="S86" s="8">
        <f t="shared" si="26"/>
        <v>0</v>
      </c>
      <c r="T86" s="8">
        <f t="shared" si="27"/>
        <v>0</v>
      </c>
      <c r="U86" s="11">
        <v>0</v>
      </c>
    </row>
    <row r="87" spans="1:140" ht="13.5" customHeight="1" x14ac:dyDescent="0.25">
      <c r="A87" s="1" t="s">
        <v>866</v>
      </c>
      <c r="B87" s="1" t="s">
        <v>867</v>
      </c>
      <c r="C87" s="2">
        <v>21980716</v>
      </c>
      <c r="D87" s="4" t="s">
        <v>154</v>
      </c>
      <c r="E87" s="11">
        <v>21980716</v>
      </c>
      <c r="F87" s="11">
        <v>0</v>
      </c>
      <c r="G87" s="11">
        <v>0</v>
      </c>
      <c r="H87" s="11">
        <f t="shared" si="34"/>
        <v>21980716</v>
      </c>
      <c r="I87" s="11"/>
      <c r="J87" s="11">
        <f t="shared" si="30"/>
        <v>21980716</v>
      </c>
      <c r="M87" s="30">
        <f t="shared" si="25"/>
        <v>0</v>
      </c>
      <c r="N87" t="s">
        <v>154</v>
      </c>
      <c r="O87">
        <v>21980716</v>
      </c>
      <c r="P87" s="28">
        <v>0</v>
      </c>
      <c r="Q87" s="28">
        <v>0</v>
      </c>
      <c r="R87" s="32">
        <v>21980716</v>
      </c>
      <c r="S87" s="8">
        <f t="shared" si="26"/>
        <v>0</v>
      </c>
      <c r="T87" s="8">
        <f t="shared" si="27"/>
        <v>0</v>
      </c>
      <c r="U87" s="11">
        <v>0</v>
      </c>
    </row>
    <row r="88" spans="1:140" s="22" customFormat="1" ht="13.5" customHeight="1" x14ac:dyDescent="0.25">
      <c r="A88" s="18" t="s">
        <v>868</v>
      </c>
      <c r="B88" s="18" t="s">
        <v>845</v>
      </c>
      <c r="C88" s="19">
        <v>4601391019.1099997</v>
      </c>
      <c r="D88" s="20" t="s">
        <v>156</v>
      </c>
      <c r="E88" s="21">
        <f>SUM(E89:E91)</f>
        <v>4601391019.1099997</v>
      </c>
      <c r="F88" s="21">
        <f t="shared" ref="F88:J88" si="35">SUM(F89:F91)</f>
        <v>0</v>
      </c>
      <c r="G88" s="21">
        <f t="shared" si="35"/>
        <v>0</v>
      </c>
      <c r="H88" s="21">
        <f t="shared" si="35"/>
        <v>4601391019.1099997</v>
      </c>
      <c r="I88" s="21">
        <f t="shared" si="35"/>
        <v>0</v>
      </c>
      <c r="J88" s="21">
        <f t="shared" si="35"/>
        <v>4601391019.1099997</v>
      </c>
      <c r="K88" s="24"/>
      <c r="L88" s="11"/>
      <c r="M88" s="30">
        <f t="shared" si="25"/>
        <v>0</v>
      </c>
      <c r="N88" t="s">
        <v>156</v>
      </c>
      <c r="O88">
        <v>4601391019.1099997</v>
      </c>
      <c r="P88" s="28">
        <v>0</v>
      </c>
      <c r="Q88" s="28">
        <v>0</v>
      </c>
      <c r="R88" s="32">
        <v>4601391019.1099997</v>
      </c>
      <c r="S88" s="8">
        <f t="shared" si="26"/>
        <v>0</v>
      </c>
      <c r="T88" s="8">
        <f t="shared" si="27"/>
        <v>0</v>
      </c>
      <c r="U88" s="11"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</row>
    <row r="89" spans="1:140" ht="13.5" customHeight="1" x14ac:dyDescent="0.25">
      <c r="A89" s="1" t="s">
        <v>869</v>
      </c>
      <c r="B89" s="1" t="s">
        <v>870</v>
      </c>
      <c r="C89" s="2">
        <v>3688504385.8400002</v>
      </c>
      <c r="D89" s="4" t="s">
        <v>157</v>
      </c>
      <c r="E89" s="11">
        <v>3688504385.8400002</v>
      </c>
      <c r="F89" s="11">
        <v>0</v>
      </c>
      <c r="G89" s="11">
        <v>0</v>
      </c>
      <c r="H89" s="11">
        <f>E89+F89-G89</f>
        <v>3688504385.8400002</v>
      </c>
      <c r="I89" s="11"/>
      <c r="J89" s="11">
        <f t="shared" si="30"/>
        <v>3688504385.8400002</v>
      </c>
      <c r="M89" s="30">
        <f t="shared" si="25"/>
        <v>0</v>
      </c>
      <c r="N89" t="s">
        <v>157</v>
      </c>
      <c r="O89">
        <v>3688504385.8400002</v>
      </c>
      <c r="P89" s="28">
        <v>0</v>
      </c>
      <c r="Q89" s="28">
        <v>0</v>
      </c>
      <c r="R89" s="32">
        <v>3688504385.8400002</v>
      </c>
      <c r="S89" s="8">
        <f t="shared" si="26"/>
        <v>0</v>
      </c>
      <c r="T89" s="8">
        <f t="shared" si="27"/>
        <v>0</v>
      </c>
      <c r="U89" s="11">
        <v>0</v>
      </c>
    </row>
    <row r="90" spans="1:140" ht="13.5" customHeight="1" x14ac:dyDescent="0.25">
      <c r="A90" s="1" t="s">
        <v>871</v>
      </c>
      <c r="B90" s="1" t="s">
        <v>872</v>
      </c>
      <c r="C90" s="2">
        <v>653193773.74000001</v>
      </c>
      <c r="D90" s="4" t="s">
        <v>159</v>
      </c>
      <c r="E90" s="11">
        <v>653193773.74000001</v>
      </c>
      <c r="F90" s="11">
        <v>0</v>
      </c>
      <c r="G90" s="11">
        <v>0</v>
      </c>
      <c r="H90" s="11">
        <f>E90+F90-G90</f>
        <v>653193773.74000001</v>
      </c>
      <c r="I90" s="11"/>
      <c r="J90" s="11">
        <f t="shared" si="30"/>
        <v>653193773.74000001</v>
      </c>
      <c r="M90" s="30">
        <f t="shared" si="25"/>
        <v>0</v>
      </c>
      <c r="N90" t="s">
        <v>159</v>
      </c>
      <c r="O90">
        <v>653193773.74000001</v>
      </c>
      <c r="P90" s="28">
        <v>0</v>
      </c>
      <c r="Q90" s="28">
        <v>0</v>
      </c>
      <c r="R90" s="32">
        <v>653193773.74000001</v>
      </c>
      <c r="S90" s="8">
        <f t="shared" si="26"/>
        <v>0</v>
      </c>
      <c r="T90" s="8">
        <f t="shared" si="27"/>
        <v>0</v>
      </c>
      <c r="U90" s="11">
        <v>0</v>
      </c>
    </row>
    <row r="91" spans="1:140" ht="13.5" customHeight="1" x14ac:dyDescent="0.25">
      <c r="A91" s="1" t="s">
        <v>873</v>
      </c>
      <c r="B91" s="1" t="s">
        <v>874</v>
      </c>
      <c r="C91" s="2">
        <v>259692859.53</v>
      </c>
      <c r="D91" s="4" t="s">
        <v>161</v>
      </c>
      <c r="E91" s="11">
        <v>259692859.53</v>
      </c>
      <c r="F91" s="11">
        <v>0</v>
      </c>
      <c r="G91" s="11">
        <v>0</v>
      </c>
      <c r="H91" s="11">
        <f>E91+F91-G91</f>
        <v>259692859.53</v>
      </c>
      <c r="I91" s="11"/>
      <c r="J91" s="11">
        <f t="shared" si="30"/>
        <v>259692859.53</v>
      </c>
      <c r="M91" s="30">
        <f t="shared" si="25"/>
        <v>0</v>
      </c>
      <c r="N91" t="s">
        <v>161</v>
      </c>
      <c r="O91">
        <v>259692859.53</v>
      </c>
      <c r="P91" s="28">
        <v>0</v>
      </c>
      <c r="Q91" s="28">
        <v>0</v>
      </c>
      <c r="R91" s="32">
        <v>259692859.53</v>
      </c>
      <c r="S91" s="8">
        <f t="shared" si="26"/>
        <v>0</v>
      </c>
      <c r="T91" s="8">
        <f t="shared" si="27"/>
        <v>0</v>
      </c>
      <c r="U91" s="11">
        <v>0</v>
      </c>
    </row>
    <row r="92" spans="1:140" s="22" customFormat="1" ht="13.5" customHeight="1" x14ac:dyDescent="0.25">
      <c r="A92" s="18" t="s">
        <v>875</v>
      </c>
      <c r="B92" s="18" t="s">
        <v>847</v>
      </c>
      <c r="C92" s="19">
        <v>83187270</v>
      </c>
      <c r="D92" s="20" t="s">
        <v>163</v>
      </c>
      <c r="E92" s="21">
        <f>SUM(E93:E95)</f>
        <v>83187270</v>
      </c>
      <c r="F92" s="21">
        <f t="shared" ref="F92:J92" si="36">SUM(F93:F95)</f>
        <v>50697012</v>
      </c>
      <c r="G92" s="21">
        <f t="shared" si="36"/>
        <v>0</v>
      </c>
      <c r="H92" s="21">
        <f t="shared" si="36"/>
        <v>133884282</v>
      </c>
      <c r="I92" s="21">
        <f t="shared" si="36"/>
        <v>0</v>
      </c>
      <c r="J92" s="21">
        <f t="shared" si="36"/>
        <v>133884282</v>
      </c>
      <c r="K92" s="24"/>
      <c r="L92" s="11"/>
      <c r="M92" s="30">
        <f t="shared" si="25"/>
        <v>0</v>
      </c>
      <c r="N92" t="s">
        <v>163</v>
      </c>
      <c r="O92">
        <v>83187270</v>
      </c>
      <c r="P92" s="28">
        <v>50697012</v>
      </c>
      <c r="Q92" s="28">
        <v>0</v>
      </c>
      <c r="R92" s="32">
        <v>133884282</v>
      </c>
      <c r="S92" s="8">
        <f t="shared" si="26"/>
        <v>0</v>
      </c>
      <c r="T92" s="8">
        <f t="shared" si="27"/>
        <v>0</v>
      </c>
      <c r="U92" s="11">
        <v>0</v>
      </c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</row>
    <row r="93" spans="1:140" ht="13.5" customHeight="1" x14ac:dyDescent="0.25">
      <c r="A93" s="1" t="s">
        <v>876</v>
      </c>
      <c r="B93" s="1" t="s">
        <v>877</v>
      </c>
      <c r="C93" s="2">
        <v>52424188</v>
      </c>
      <c r="D93" s="4" t="s">
        <v>164</v>
      </c>
      <c r="E93" s="38">
        <v>52424188</v>
      </c>
      <c r="F93" s="38">
        <v>0</v>
      </c>
      <c r="G93" s="38">
        <v>0</v>
      </c>
      <c r="H93" s="38">
        <f>E93+F93-G93</f>
        <v>52424188</v>
      </c>
      <c r="I93" s="38"/>
      <c r="J93" s="38">
        <f t="shared" si="30"/>
        <v>52424188</v>
      </c>
      <c r="M93" s="30">
        <f t="shared" si="25"/>
        <v>0</v>
      </c>
      <c r="N93" t="s">
        <v>164</v>
      </c>
      <c r="O93">
        <v>52424188</v>
      </c>
      <c r="P93" s="28">
        <v>0</v>
      </c>
      <c r="Q93" s="28">
        <v>0</v>
      </c>
      <c r="R93" s="32">
        <v>52424188</v>
      </c>
      <c r="S93" s="8">
        <f t="shared" si="26"/>
        <v>0</v>
      </c>
      <c r="T93" s="8">
        <f t="shared" si="27"/>
        <v>0</v>
      </c>
      <c r="U93" s="11">
        <v>0</v>
      </c>
    </row>
    <row r="94" spans="1:140" ht="13.5" customHeight="1" x14ac:dyDescent="0.25">
      <c r="A94" s="1" t="s">
        <v>878</v>
      </c>
      <c r="B94" s="1" t="s">
        <v>879</v>
      </c>
      <c r="C94" s="2">
        <v>17178440</v>
      </c>
      <c r="D94" s="4" t="s">
        <v>166</v>
      </c>
      <c r="E94" s="38">
        <v>17178440</v>
      </c>
      <c r="F94" s="38">
        <v>50697012</v>
      </c>
      <c r="G94" s="38">
        <v>0</v>
      </c>
      <c r="H94" s="38">
        <f>E94+F94-G94</f>
        <v>67875452</v>
      </c>
      <c r="I94" s="38"/>
      <c r="J94" s="38">
        <f t="shared" si="30"/>
        <v>67875452</v>
      </c>
      <c r="M94" s="30">
        <f t="shared" si="25"/>
        <v>0</v>
      </c>
      <c r="N94" t="s">
        <v>166</v>
      </c>
      <c r="O94">
        <v>17178440</v>
      </c>
      <c r="P94" s="28">
        <v>50697012</v>
      </c>
      <c r="Q94" s="28">
        <v>0</v>
      </c>
      <c r="R94" s="32">
        <v>67875452</v>
      </c>
      <c r="S94" s="8">
        <f t="shared" si="26"/>
        <v>0</v>
      </c>
      <c r="T94" s="8">
        <f t="shared" si="27"/>
        <v>0</v>
      </c>
      <c r="U94" s="11">
        <v>0</v>
      </c>
    </row>
    <row r="95" spans="1:140" ht="13.5" customHeight="1" x14ac:dyDescent="0.25">
      <c r="A95" s="1" t="s">
        <v>880</v>
      </c>
      <c r="B95" s="1" t="s">
        <v>881</v>
      </c>
      <c r="C95" s="2">
        <v>13584642</v>
      </c>
      <c r="D95" s="4" t="s">
        <v>168</v>
      </c>
      <c r="E95" s="38">
        <v>13584642</v>
      </c>
      <c r="F95" s="38">
        <v>0</v>
      </c>
      <c r="G95" s="38">
        <v>0</v>
      </c>
      <c r="H95" s="38">
        <f>E95+F95-G95</f>
        <v>13584642</v>
      </c>
      <c r="I95" s="38"/>
      <c r="J95" s="38">
        <f t="shared" si="30"/>
        <v>13584642</v>
      </c>
      <c r="M95" s="30">
        <f t="shared" si="25"/>
        <v>0</v>
      </c>
      <c r="N95" t="s">
        <v>168</v>
      </c>
      <c r="O95">
        <v>13584642</v>
      </c>
      <c r="P95" s="28">
        <v>0</v>
      </c>
      <c r="Q95" s="28">
        <v>0</v>
      </c>
      <c r="R95" s="32">
        <v>13584642</v>
      </c>
      <c r="S95" s="8">
        <f t="shared" si="26"/>
        <v>0</v>
      </c>
      <c r="T95" s="8">
        <f t="shared" si="27"/>
        <v>0</v>
      </c>
      <c r="U95" s="11">
        <v>0</v>
      </c>
    </row>
    <row r="96" spans="1:140" s="22" customFormat="1" ht="13.5" customHeight="1" x14ac:dyDescent="0.25">
      <c r="A96" s="18" t="s">
        <v>882</v>
      </c>
      <c r="B96" s="18" t="s">
        <v>883</v>
      </c>
      <c r="C96" s="19">
        <v>491436328.75999999</v>
      </c>
      <c r="D96" s="20" t="s">
        <v>170</v>
      </c>
      <c r="E96" s="21">
        <f>SUM(E97:E103)</f>
        <v>491436328.75999999</v>
      </c>
      <c r="F96" s="21">
        <f t="shared" ref="F96:J96" si="37">SUM(F97:F103)</f>
        <v>0</v>
      </c>
      <c r="G96" s="21">
        <f t="shared" si="37"/>
        <v>2050000</v>
      </c>
      <c r="H96" s="21">
        <f t="shared" si="37"/>
        <v>489386328.75999999</v>
      </c>
      <c r="I96" s="21">
        <f t="shared" si="37"/>
        <v>0</v>
      </c>
      <c r="J96" s="21">
        <f t="shared" si="37"/>
        <v>489386328.75999999</v>
      </c>
      <c r="K96" s="24"/>
      <c r="L96" s="11"/>
      <c r="M96" s="30">
        <f t="shared" si="25"/>
        <v>0</v>
      </c>
      <c r="N96" t="s">
        <v>170</v>
      </c>
      <c r="O96">
        <v>491436328.75999999</v>
      </c>
      <c r="P96" s="28">
        <v>0</v>
      </c>
      <c r="Q96" s="28">
        <v>2050000</v>
      </c>
      <c r="R96" s="32">
        <v>489386328.75999999</v>
      </c>
      <c r="S96" s="8">
        <f t="shared" si="26"/>
        <v>0</v>
      </c>
      <c r="T96" s="8">
        <f t="shared" si="27"/>
        <v>0</v>
      </c>
      <c r="U96" s="11">
        <v>0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</row>
    <row r="97" spans="1:140" ht="13.5" customHeight="1" x14ac:dyDescent="0.25">
      <c r="A97" s="1" t="s">
        <v>884</v>
      </c>
      <c r="B97" s="1" t="s">
        <v>885</v>
      </c>
      <c r="C97" s="2">
        <v>69697431</v>
      </c>
      <c r="D97" s="4" t="s">
        <v>171</v>
      </c>
      <c r="E97" s="11">
        <v>69697431</v>
      </c>
      <c r="F97" s="11">
        <v>0</v>
      </c>
      <c r="G97" s="11">
        <v>2050000</v>
      </c>
      <c r="H97" s="11">
        <f t="shared" ref="H97:H103" si="38">E97+F97-G97</f>
        <v>67647431</v>
      </c>
      <c r="I97" s="11"/>
      <c r="J97" s="11">
        <f t="shared" si="30"/>
        <v>67647431</v>
      </c>
      <c r="M97" s="30">
        <f t="shared" si="25"/>
        <v>0</v>
      </c>
      <c r="N97" t="s">
        <v>171</v>
      </c>
      <c r="O97">
        <v>69697431</v>
      </c>
      <c r="P97" s="28">
        <v>0</v>
      </c>
      <c r="Q97" s="28">
        <v>2050000</v>
      </c>
      <c r="R97" s="32">
        <v>67647431</v>
      </c>
      <c r="S97" s="8">
        <f t="shared" si="26"/>
        <v>0</v>
      </c>
      <c r="T97" s="8">
        <f t="shared" si="27"/>
        <v>0</v>
      </c>
      <c r="U97" s="11">
        <v>0</v>
      </c>
    </row>
    <row r="98" spans="1:140" ht="13.5" customHeight="1" x14ac:dyDescent="0.25">
      <c r="A98" s="1" t="s">
        <v>886</v>
      </c>
      <c r="B98" s="1" t="s">
        <v>887</v>
      </c>
      <c r="C98" s="2">
        <v>107700000</v>
      </c>
      <c r="D98" s="4" t="s">
        <v>173</v>
      </c>
      <c r="E98" s="11">
        <v>107700000</v>
      </c>
      <c r="F98" s="11">
        <v>0</v>
      </c>
      <c r="G98" s="11"/>
      <c r="H98" s="11">
        <f t="shared" si="38"/>
        <v>107700000</v>
      </c>
      <c r="I98" s="11"/>
      <c r="J98" s="11">
        <f t="shared" si="30"/>
        <v>107700000</v>
      </c>
      <c r="M98" s="30">
        <f t="shared" si="25"/>
        <v>0</v>
      </c>
      <c r="N98" t="s">
        <v>173</v>
      </c>
      <c r="O98">
        <v>107700000</v>
      </c>
      <c r="P98" s="28">
        <v>0</v>
      </c>
      <c r="Q98" s="28">
        <v>0</v>
      </c>
      <c r="R98" s="32">
        <v>107700000</v>
      </c>
      <c r="S98" s="8">
        <f t="shared" si="26"/>
        <v>0</v>
      </c>
      <c r="T98" s="8">
        <f t="shared" si="27"/>
        <v>0</v>
      </c>
      <c r="U98" s="11">
        <v>0</v>
      </c>
    </row>
    <row r="99" spans="1:140" ht="13.5" customHeight="1" x14ac:dyDescent="0.25">
      <c r="A99" s="1" t="s">
        <v>888</v>
      </c>
      <c r="B99" s="1" t="s">
        <v>889</v>
      </c>
      <c r="C99" s="2">
        <v>8769179</v>
      </c>
      <c r="D99" s="4" t="s">
        <v>175</v>
      </c>
      <c r="E99" s="11">
        <v>8769179</v>
      </c>
      <c r="F99" s="11">
        <v>0</v>
      </c>
      <c r="G99" s="11">
        <v>0</v>
      </c>
      <c r="H99" s="11">
        <f t="shared" si="38"/>
        <v>8769179</v>
      </c>
      <c r="I99" s="11"/>
      <c r="J99" s="11">
        <f t="shared" si="30"/>
        <v>8769179</v>
      </c>
      <c r="M99" s="30">
        <f t="shared" si="25"/>
        <v>0</v>
      </c>
      <c r="N99" t="s">
        <v>175</v>
      </c>
      <c r="O99">
        <v>8769179</v>
      </c>
      <c r="P99" s="28">
        <v>0</v>
      </c>
      <c r="Q99" s="28">
        <v>0</v>
      </c>
      <c r="R99" s="32">
        <v>8769179</v>
      </c>
      <c r="S99" s="8">
        <f t="shared" si="26"/>
        <v>0</v>
      </c>
      <c r="T99" s="8">
        <f t="shared" si="27"/>
        <v>0</v>
      </c>
      <c r="U99" s="11">
        <v>0</v>
      </c>
    </row>
    <row r="100" spans="1:140" ht="13.5" customHeight="1" x14ac:dyDescent="0.25">
      <c r="A100" s="1" t="s">
        <v>890</v>
      </c>
      <c r="B100" s="1" t="s">
        <v>891</v>
      </c>
      <c r="C100" s="2">
        <v>245792593</v>
      </c>
      <c r="D100" s="4" t="s">
        <v>177</v>
      </c>
      <c r="E100" s="11">
        <v>245792593</v>
      </c>
      <c r="F100" s="11">
        <v>0</v>
      </c>
      <c r="G100" s="11">
        <v>0</v>
      </c>
      <c r="H100" s="11">
        <f t="shared" si="38"/>
        <v>245792593</v>
      </c>
      <c r="I100" s="11"/>
      <c r="J100" s="11">
        <f t="shared" si="30"/>
        <v>245792593</v>
      </c>
      <c r="M100" s="30">
        <f t="shared" si="25"/>
        <v>0</v>
      </c>
      <c r="N100" t="s">
        <v>177</v>
      </c>
      <c r="O100">
        <v>245792593</v>
      </c>
      <c r="P100" s="28">
        <v>0</v>
      </c>
      <c r="Q100" s="28">
        <v>0</v>
      </c>
      <c r="R100" s="32">
        <v>245792593</v>
      </c>
      <c r="S100" s="8">
        <f t="shared" si="26"/>
        <v>0</v>
      </c>
      <c r="T100" s="8">
        <f t="shared" si="27"/>
        <v>0</v>
      </c>
      <c r="U100" s="11">
        <v>0</v>
      </c>
    </row>
    <row r="101" spans="1:140" ht="13.5" customHeight="1" x14ac:dyDescent="0.25">
      <c r="A101" s="1" t="s">
        <v>892</v>
      </c>
      <c r="B101" s="1" t="s">
        <v>893</v>
      </c>
      <c r="C101" s="2">
        <v>40665925.759999998</v>
      </c>
      <c r="D101" s="4" t="s">
        <v>179</v>
      </c>
      <c r="E101" s="11">
        <v>40665925.759999998</v>
      </c>
      <c r="F101" s="11">
        <v>0</v>
      </c>
      <c r="G101" s="11">
        <v>0</v>
      </c>
      <c r="H101" s="11">
        <f t="shared" si="38"/>
        <v>40665925.759999998</v>
      </c>
      <c r="I101" s="11"/>
      <c r="J101" s="11">
        <f t="shared" si="30"/>
        <v>40665925.759999998</v>
      </c>
      <c r="M101" s="30">
        <f t="shared" si="25"/>
        <v>0</v>
      </c>
      <c r="N101" t="s">
        <v>179</v>
      </c>
      <c r="O101">
        <v>40665925.759999998</v>
      </c>
      <c r="P101" s="28">
        <v>0</v>
      </c>
      <c r="Q101" s="28">
        <v>0</v>
      </c>
      <c r="R101" s="32">
        <v>40665925.759999998</v>
      </c>
      <c r="S101" s="8">
        <f t="shared" si="26"/>
        <v>0</v>
      </c>
      <c r="T101" s="8">
        <f t="shared" si="27"/>
        <v>0</v>
      </c>
      <c r="U101" s="11">
        <v>0</v>
      </c>
    </row>
    <row r="102" spans="1:140" ht="13.5" customHeight="1" x14ac:dyDescent="0.25">
      <c r="A102" s="1" t="s">
        <v>894</v>
      </c>
      <c r="B102" s="1" t="s">
        <v>895</v>
      </c>
      <c r="C102" s="2">
        <v>8478000</v>
      </c>
      <c r="D102" s="4" t="s">
        <v>181</v>
      </c>
      <c r="E102" s="11">
        <v>8478000</v>
      </c>
      <c r="F102" s="11">
        <v>0</v>
      </c>
      <c r="G102" s="11">
        <v>0</v>
      </c>
      <c r="H102" s="11">
        <f t="shared" si="38"/>
        <v>8478000</v>
      </c>
      <c r="I102" s="11"/>
      <c r="J102" s="11">
        <f t="shared" si="30"/>
        <v>8478000</v>
      </c>
      <c r="M102" s="30">
        <f t="shared" si="25"/>
        <v>0</v>
      </c>
      <c r="N102" t="s">
        <v>181</v>
      </c>
      <c r="O102">
        <v>8478000</v>
      </c>
      <c r="P102" s="28">
        <v>0</v>
      </c>
      <c r="Q102" s="28">
        <v>0</v>
      </c>
      <c r="R102" s="32">
        <v>8478000</v>
      </c>
      <c r="S102" s="8">
        <f t="shared" si="26"/>
        <v>0</v>
      </c>
      <c r="T102" s="8">
        <f t="shared" si="27"/>
        <v>0</v>
      </c>
      <c r="U102" s="11">
        <v>0</v>
      </c>
    </row>
    <row r="103" spans="1:140" ht="13.5" customHeight="1" x14ac:dyDescent="0.25">
      <c r="A103" s="1" t="s">
        <v>896</v>
      </c>
      <c r="B103" s="1" t="s">
        <v>897</v>
      </c>
      <c r="C103" s="2">
        <v>10333200</v>
      </c>
      <c r="D103" s="4" t="s">
        <v>183</v>
      </c>
      <c r="E103" s="11">
        <v>10333200</v>
      </c>
      <c r="F103" s="11">
        <v>0</v>
      </c>
      <c r="G103" s="11">
        <v>0</v>
      </c>
      <c r="H103" s="11">
        <f t="shared" si="38"/>
        <v>10333200</v>
      </c>
      <c r="I103" s="11"/>
      <c r="J103" s="11">
        <f t="shared" si="30"/>
        <v>10333200</v>
      </c>
      <c r="M103" s="30">
        <f t="shared" si="25"/>
        <v>0</v>
      </c>
      <c r="N103" t="s">
        <v>183</v>
      </c>
      <c r="O103">
        <v>10333200</v>
      </c>
      <c r="P103" s="28">
        <v>0</v>
      </c>
      <c r="Q103" s="28">
        <v>0</v>
      </c>
      <c r="R103" s="32">
        <v>10333200</v>
      </c>
      <c r="S103" s="8">
        <f t="shared" si="26"/>
        <v>0</v>
      </c>
      <c r="T103" s="8">
        <f t="shared" si="27"/>
        <v>0</v>
      </c>
      <c r="U103" s="11">
        <v>0</v>
      </c>
    </row>
    <row r="104" spans="1:140" s="22" customFormat="1" ht="13.5" customHeight="1" x14ac:dyDescent="0.25">
      <c r="A104" s="18" t="s">
        <v>898</v>
      </c>
      <c r="B104" s="18" t="s">
        <v>852</v>
      </c>
      <c r="C104" s="19">
        <v>395761586</v>
      </c>
      <c r="D104" s="20" t="s">
        <v>185</v>
      </c>
      <c r="E104" s="21">
        <f>SUM(E105:E107)</f>
        <v>395761586</v>
      </c>
      <c r="F104" s="21">
        <f t="shared" ref="F104:J104" si="39">SUM(F105:F107)</f>
        <v>0</v>
      </c>
      <c r="G104" s="21">
        <f t="shared" si="39"/>
        <v>0</v>
      </c>
      <c r="H104" s="21">
        <f t="shared" si="39"/>
        <v>395761586</v>
      </c>
      <c r="I104" s="21">
        <f t="shared" si="39"/>
        <v>0</v>
      </c>
      <c r="J104" s="21">
        <f t="shared" si="39"/>
        <v>395761586</v>
      </c>
      <c r="K104" s="24"/>
      <c r="L104" s="11"/>
      <c r="M104" s="30">
        <f t="shared" si="25"/>
        <v>0</v>
      </c>
      <c r="N104" t="s">
        <v>185</v>
      </c>
      <c r="O104">
        <v>395761586</v>
      </c>
      <c r="P104" s="28">
        <v>0</v>
      </c>
      <c r="Q104" s="28">
        <v>0</v>
      </c>
      <c r="R104" s="32">
        <v>395761586</v>
      </c>
      <c r="S104" s="8">
        <f t="shared" si="26"/>
        <v>0</v>
      </c>
      <c r="T104" s="8">
        <f t="shared" si="27"/>
        <v>0</v>
      </c>
      <c r="U104" s="11">
        <v>0</v>
      </c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</row>
    <row r="105" spans="1:140" ht="13.5" customHeight="1" x14ac:dyDescent="0.25">
      <c r="A105" s="1" t="s">
        <v>899</v>
      </c>
      <c r="B105" s="1" t="s">
        <v>900</v>
      </c>
      <c r="C105" s="2">
        <v>97000900</v>
      </c>
      <c r="D105" s="4" t="s">
        <v>186</v>
      </c>
      <c r="E105" s="11">
        <v>97000900</v>
      </c>
      <c r="F105" s="11">
        <v>0</v>
      </c>
      <c r="G105" s="11">
        <v>0</v>
      </c>
      <c r="H105" s="11">
        <f>E105+F105-G105</f>
        <v>97000900</v>
      </c>
      <c r="I105" s="11"/>
      <c r="J105" s="11">
        <f t="shared" si="30"/>
        <v>97000900</v>
      </c>
      <c r="M105" s="30">
        <f t="shared" si="25"/>
        <v>0</v>
      </c>
      <c r="N105" t="s">
        <v>186</v>
      </c>
      <c r="O105">
        <v>97000900</v>
      </c>
      <c r="P105" s="28">
        <v>0</v>
      </c>
      <c r="Q105" s="28">
        <v>0</v>
      </c>
      <c r="R105" s="32">
        <v>97000900</v>
      </c>
      <c r="S105" s="8">
        <f t="shared" si="26"/>
        <v>0</v>
      </c>
      <c r="T105" s="8">
        <f t="shared" si="27"/>
        <v>0</v>
      </c>
      <c r="U105" s="11">
        <v>0</v>
      </c>
    </row>
    <row r="106" spans="1:140" ht="13.5" customHeight="1" x14ac:dyDescent="0.25">
      <c r="A106" s="1" t="s">
        <v>901</v>
      </c>
      <c r="B106" s="1" t="s">
        <v>902</v>
      </c>
      <c r="C106" s="2">
        <v>101924452</v>
      </c>
      <c r="D106" s="4" t="s">
        <v>188</v>
      </c>
      <c r="E106" s="11">
        <v>101924452</v>
      </c>
      <c r="F106" s="11">
        <v>0</v>
      </c>
      <c r="G106" s="11">
        <v>0</v>
      </c>
      <c r="H106" s="11">
        <f>E106+F106-G106</f>
        <v>101924452</v>
      </c>
      <c r="I106" s="11"/>
      <c r="J106" s="11">
        <f t="shared" si="30"/>
        <v>101924452</v>
      </c>
      <c r="M106" s="30">
        <f t="shared" si="25"/>
        <v>0</v>
      </c>
      <c r="N106" t="s">
        <v>188</v>
      </c>
      <c r="O106">
        <v>101924452</v>
      </c>
      <c r="P106" s="28">
        <v>0</v>
      </c>
      <c r="Q106" s="28">
        <v>0</v>
      </c>
      <c r="R106" s="32">
        <v>101924452</v>
      </c>
      <c r="S106" s="8">
        <f t="shared" si="26"/>
        <v>0</v>
      </c>
      <c r="T106" s="8">
        <f t="shared" si="27"/>
        <v>0</v>
      </c>
      <c r="U106" s="11">
        <v>0</v>
      </c>
    </row>
    <row r="107" spans="1:140" ht="13.5" customHeight="1" x14ac:dyDescent="0.25">
      <c r="A107" s="1" t="s">
        <v>903</v>
      </c>
      <c r="B107" s="1" t="s">
        <v>904</v>
      </c>
      <c r="C107" s="2">
        <v>196836234</v>
      </c>
      <c r="D107" s="4" t="s">
        <v>190</v>
      </c>
      <c r="E107" s="11">
        <v>196836234</v>
      </c>
      <c r="F107" s="11">
        <v>0</v>
      </c>
      <c r="G107" s="11">
        <v>0</v>
      </c>
      <c r="H107" s="11">
        <f>E107+F107-G107</f>
        <v>196836234</v>
      </c>
      <c r="I107" s="11"/>
      <c r="J107" s="11">
        <f t="shared" si="30"/>
        <v>196836234</v>
      </c>
      <c r="M107" s="30">
        <f t="shared" si="25"/>
        <v>0</v>
      </c>
      <c r="N107" t="s">
        <v>190</v>
      </c>
      <c r="O107">
        <v>196836234</v>
      </c>
      <c r="P107" s="28">
        <v>0</v>
      </c>
      <c r="Q107" s="28">
        <v>0</v>
      </c>
      <c r="R107" s="32">
        <v>196836234</v>
      </c>
      <c r="S107" s="8">
        <f t="shared" si="26"/>
        <v>0</v>
      </c>
      <c r="T107" s="8">
        <f t="shared" si="27"/>
        <v>0</v>
      </c>
      <c r="U107" s="11">
        <v>0</v>
      </c>
    </row>
    <row r="108" spans="1:140" s="22" customFormat="1" ht="13.5" customHeight="1" x14ac:dyDescent="0.25">
      <c r="A108" s="18" t="s">
        <v>905</v>
      </c>
      <c r="B108" s="18" t="s">
        <v>906</v>
      </c>
      <c r="C108" s="19">
        <v>486608473</v>
      </c>
      <c r="D108" s="20" t="s">
        <v>192</v>
      </c>
      <c r="E108" s="21">
        <f>SUM(E109:E111)</f>
        <v>486608473</v>
      </c>
      <c r="F108" s="21">
        <f t="shared" ref="F108:J108" si="40">SUM(F109:F111)</f>
        <v>0</v>
      </c>
      <c r="G108" s="21">
        <f t="shared" si="40"/>
        <v>0</v>
      </c>
      <c r="H108" s="8">
        <f t="shared" si="40"/>
        <v>486608473</v>
      </c>
      <c r="I108" s="21">
        <f t="shared" si="40"/>
        <v>0</v>
      </c>
      <c r="J108" s="21">
        <f t="shared" si="40"/>
        <v>486608473</v>
      </c>
      <c r="K108" s="24">
        <f>H108+E124</f>
        <v>204636.82999998331</v>
      </c>
      <c r="L108" s="11"/>
      <c r="M108" s="30">
        <f t="shared" si="25"/>
        <v>0</v>
      </c>
      <c r="N108" t="s">
        <v>192</v>
      </c>
      <c r="O108">
        <v>486608473</v>
      </c>
      <c r="P108" s="28">
        <v>0</v>
      </c>
      <c r="Q108" s="28">
        <v>0</v>
      </c>
      <c r="R108" s="32">
        <v>486608473</v>
      </c>
      <c r="S108" s="8">
        <f t="shared" si="26"/>
        <v>0</v>
      </c>
      <c r="T108" s="8">
        <f t="shared" si="27"/>
        <v>0</v>
      </c>
      <c r="U108" s="11">
        <v>0</v>
      </c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</row>
    <row r="109" spans="1:140" ht="13.5" customHeight="1" x14ac:dyDescent="0.25">
      <c r="A109" s="1" t="s">
        <v>907</v>
      </c>
      <c r="B109" s="1" t="s">
        <v>908</v>
      </c>
      <c r="C109" s="2">
        <v>132535182</v>
      </c>
      <c r="D109" s="4" t="s">
        <v>193</v>
      </c>
      <c r="E109" s="11">
        <v>132535182</v>
      </c>
      <c r="F109" s="11">
        <v>0</v>
      </c>
      <c r="G109" s="11">
        <v>0</v>
      </c>
      <c r="H109" s="11">
        <f>E109+F109-G109</f>
        <v>132535182</v>
      </c>
      <c r="I109" s="11"/>
      <c r="J109" s="11">
        <f t="shared" si="30"/>
        <v>132535182</v>
      </c>
      <c r="M109" s="30">
        <f t="shared" si="25"/>
        <v>0</v>
      </c>
      <c r="N109" t="s">
        <v>193</v>
      </c>
      <c r="O109">
        <v>132535182</v>
      </c>
      <c r="P109" s="28">
        <v>0</v>
      </c>
      <c r="Q109" s="28">
        <v>0</v>
      </c>
      <c r="R109" s="32">
        <v>132535182</v>
      </c>
      <c r="S109" s="8">
        <f t="shared" si="26"/>
        <v>0</v>
      </c>
      <c r="T109" s="8">
        <f t="shared" si="27"/>
        <v>0</v>
      </c>
      <c r="U109" s="11">
        <v>0</v>
      </c>
    </row>
    <row r="110" spans="1:140" ht="13.5" customHeight="1" x14ac:dyDescent="0.25">
      <c r="A110" s="1" t="s">
        <v>909</v>
      </c>
      <c r="B110" s="1" t="s">
        <v>910</v>
      </c>
      <c r="C110" s="2">
        <v>151000504</v>
      </c>
      <c r="D110" s="4" t="s">
        <v>195</v>
      </c>
      <c r="E110" s="11">
        <v>151000504</v>
      </c>
      <c r="F110" s="11">
        <v>0</v>
      </c>
      <c r="G110" s="11">
        <v>0</v>
      </c>
      <c r="H110" s="11">
        <f>E110+F110-G110</f>
        <v>151000504</v>
      </c>
      <c r="I110" s="11"/>
      <c r="J110" s="11">
        <f t="shared" si="30"/>
        <v>151000504</v>
      </c>
      <c r="K110" s="24">
        <v>19376212.170000002</v>
      </c>
      <c r="M110" s="30">
        <f t="shared" si="25"/>
        <v>0</v>
      </c>
      <c r="N110" t="s">
        <v>195</v>
      </c>
      <c r="O110">
        <v>151000504</v>
      </c>
      <c r="P110" s="28">
        <v>0</v>
      </c>
      <c r="Q110" s="28">
        <v>0</v>
      </c>
      <c r="R110" s="32">
        <v>151000504</v>
      </c>
      <c r="S110" s="8">
        <f t="shared" si="26"/>
        <v>0</v>
      </c>
      <c r="T110" s="8">
        <f t="shared" si="27"/>
        <v>0</v>
      </c>
      <c r="U110" s="11">
        <v>0</v>
      </c>
    </row>
    <row r="111" spans="1:140" ht="13.5" customHeight="1" x14ac:dyDescent="0.25">
      <c r="A111" s="1" t="s">
        <v>911</v>
      </c>
      <c r="B111" s="1" t="s">
        <v>912</v>
      </c>
      <c r="C111" s="2">
        <v>203072787</v>
      </c>
      <c r="D111" s="4" t="s">
        <v>197</v>
      </c>
      <c r="E111" s="11">
        <v>203072787</v>
      </c>
      <c r="F111" s="11">
        <v>0</v>
      </c>
      <c r="G111" s="11">
        <v>0</v>
      </c>
      <c r="H111" s="11">
        <f>E111+F111-G111</f>
        <v>203072787</v>
      </c>
      <c r="I111" s="11"/>
      <c r="J111" s="11">
        <f t="shared" si="30"/>
        <v>203072787</v>
      </c>
      <c r="M111" s="30">
        <f t="shared" si="25"/>
        <v>0</v>
      </c>
      <c r="N111" t="s">
        <v>197</v>
      </c>
      <c r="O111">
        <v>203072787</v>
      </c>
      <c r="P111" s="28">
        <v>0</v>
      </c>
      <c r="Q111" s="28">
        <v>0</v>
      </c>
      <c r="R111" s="32">
        <v>203072787</v>
      </c>
      <c r="S111" s="8">
        <f t="shared" si="26"/>
        <v>0</v>
      </c>
      <c r="T111" s="8">
        <f t="shared" si="27"/>
        <v>0</v>
      </c>
      <c r="U111" s="11">
        <v>0</v>
      </c>
    </row>
    <row r="112" spans="1:140" s="22" customFormat="1" ht="13.5" customHeight="1" x14ac:dyDescent="0.25">
      <c r="A112" s="18" t="s">
        <v>913</v>
      </c>
      <c r="B112" s="18" t="s">
        <v>914</v>
      </c>
      <c r="C112" s="19">
        <v>556113692.75</v>
      </c>
      <c r="D112" s="20" t="s">
        <v>198</v>
      </c>
      <c r="E112" s="21">
        <f>SUM(E113:E115)</f>
        <v>556113692.75</v>
      </c>
      <c r="F112" s="21">
        <f t="shared" ref="F112:J112" si="41">SUM(F113:F115)</f>
        <v>0</v>
      </c>
      <c r="G112" s="21">
        <f t="shared" si="41"/>
        <v>0</v>
      </c>
      <c r="H112" s="21">
        <f t="shared" si="41"/>
        <v>556113692.75</v>
      </c>
      <c r="I112" s="21">
        <f t="shared" si="41"/>
        <v>0</v>
      </c>
      <c r="J112" s="21">
        <f t="shared" si="41"/>
        <v>556113692.75</v>
      </c>
      <c r="K112" s="24"/>
      <c r="L112" s="11"/>
      <c r="M112" s="30">
        <f t="shared" si="25"/>
        <v>0</v>
      </c>
      <c r="N112" t="s">
        <v>198</v>
      </c>
      <c r="O112">
        <v>556113692.75</v>
      </c>
      <c r="P112" s="28">
        <v>0</v>
      </c>
      <c r="Q112" s="28">
        <v>0</v>
      </c>
      <c r="R112" s="32">
        <v>556113692.75</v>
      </c>
      <c r="S112" s="8">
        <f t="shared" si="26"/>
        <v>0</v>
      </c>
      <c r="T112" s="8">
        <f t="shared" si="27"/>
        <v>0</v>
      </c>
      <c r="U112" s="11">
        <v>0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</row>
    <row r="113" spans="1:140" ht="13.5" customHeight="1" x14ac:dyDescent="0.25">
      <c r="A113" s="1" t="s">
        <v>915</v>
      </c>
      <c r="B113" s="1" t="s">
        <v>916</v>
      </c>
      <c r="C113" s="2">
        <v>481448692.75</v>
      </c>
      <c r="D113" s="4" t="s">
        <v>200</v>
      </c>
      <c r="E113" s="11">
        <v>481448692.75</v>
      </c>
      <c r="F113" s="11">
        <v>0</v>
      </c>
      <c r="G113" s="11">
        <v>0</v>
      </c>
      <c r="H113" s="11">
        <f>E113+F113-G113</f>
        <v>481448692.75</v>
      </c>
      <c r="I113" s="11"/>
      <c r="J113" s="11">
        <f t="shared" si="30"/>
        <v>481448692.75</v>
      </c>
      <c r="K113" s="24">
        <f>K110-K108</f>
        <v>19171575.340000018</v>
      </c>
      <c r="M113" s="30">
        <f t="shared" si="25"/>
        <v>0</v>
      </c>
      <c r="N113" t="s">
        <v>200</v>
      </c>
      <c r="O113">
        <v>481448692.75</v>
      </c>
      <c r="P113" s="28">
        <v>0</v>
      </c>
      <c r="Q113" s="28">
        <v>0</v>
      </c>
      <c r="R113" s="32">
        <v>481448692.75</v>
      </c>
      <c r="S113" s="8">
        <f t="shared" si="26"/>
        <v>0</v>
      </c>
      <c r="T113" s="8">
        <f t="shared" si="27"/>
        <v>0</v>
      </c>
      <c r="U113" s="11">
        <v>0</v>
      </c>
    </row>
    <row r="114" spans="1:140" ht="13.5" customHeight="1" x14ac:dyDescent="0.25">
      <c r="A114" s="1" t="s">
        <v>917</v>
      </c>
      <c r="B114" s="1" t="s">
        <v>918</v>
      </c>
      <c r="C114" s="2">
        <v>66665000</v>
      </c>
      <c r="D114" s="4" t="s">
        <v>202</v>
      </c>
      <c r="E114" s="11">
        <v>66665000</v>
      </c>
      <c r="F114" s="11">
        <v>0</v>
      </c>
      <c r="G114" s="11">
        <v>0</v>
      </c>
      <c r="H114" s="11">
        <f>E114+F114-G114</f>
        <v>66665000</v>
      </c>
      <c r="I114" s="11"/>
      <c r="J114" s="11">
        <f t="shared" si="30"/>
        <v>66665000</v>
      </c>
      <c r="M114" s="30">
        <f t="shared" si="25"/>
        <v>0</v>
      </c>
      <c r="N114" t="s">
        <v>202</v>
      </c>
      <c r="O114">
        <v>66665000</v>
      </c>
      <c r="P114" s="28">
        <v>0</v>
      </c>
      <c r="Q114" s="28">
        <v>0</v>
      </c>
      <c r="R114" s="32">
        <v>66665000</v>
      </c>
      <c r="S114" s="8">
        <f t="shared" si="26"/>
        <v>0</v>
      </c>
      <c r="T114" s="8">
        <f t="shared" si="27"/>
        <v>0</v>
      </c>
      <c r="U114" s="11">
        <v>0</v>
      </c>
    </row>
    <row r="115" spans="1:140" ht="13.5" customHeight="1" x14ac:dyDescent="0.25">
      <c r="A115" s="1" t="s">
        <v>919</v>
      </c>
      <c r="B115" s="1" t="s">
        <v>920</v>
      </c>
      <c r="C115" s="2">
        <v>8000000</v>
      </c>
      <c r="D115" s="4" t="s">
        <v>204</v>
      </c>
      <c r="E115" s="11">
        <v>8000000</v>
      </c>
      <c r="F115" s="11">
        <v>0</v>
      </c>
      <c r="G115" s="11">
        <v>0</v>
      </c>
      <c r="H115" s="11">
        <f>E115+F115-G115</f>
        <v>8000000</v>
      </c>
      <c r="I115" s="11"/>
      <c r="J115" s="11">
        <f t="shared" si="30"/>
        <v>8000000</v>
      </c>
      <c r="M115" s="30">
        <f t="shared" si="25"/>
        <v>0</v>
      </c>
      <c r="N115" t="s">
        <v>204</v>
      </c>
      <c r="O115">
        <v>8000000</v>
      </c>
      <c r="P115" s="28">
        <v>0</v>
      </c>
      <c r="Q115" s="28">
        <v>0</v>
      </c>
      <c r="R115" s="32">
        <v>8000000</v>
      </c>
      <c r="S115" s="8">
        <f t="shared" si="26"/>
        <v>0</v>
      </c>
      <c r="T115" s="8">
        <f t="shared" si="27"/>
        <v>0</v>
      </c>
      <c r="U115" s="11">
        <v>0</v>
      </c>
    </row>
    <row r="116" spans="1:140" s="22" customFormat="1" ht="13.5" customHeight="1" x14ac:dyDescent="0.25">
      <c r="A116" s="18" t="s">
        <v>921</v>
      </c>
      <c r="B116" s="18" t="s">
        <v>922</v>
      </c>
      <c r="C116" s="19">
        <v>6675496</v>
      </c>
      <c r="D116" s="20" t="s">
        <v>206</v>
      </c>
      <c r="E116" s="21">
        <f>SUM(E117)</f>
        <v>6675496</v>
      </c>
      <c r="F116" s="21">
        <f t="shared" ref="F116:J116" si="42">SUM(F117)</f>
        <v>0</v>
      </c>
      <c r="G116" s="21">
        <f t="shared" si="42"/>
        <v>0</v>
      </c>
      <c r="H116" s="21">
        <f t="shared" si="42"/>
        <v>6675496</v>
      </c>
      <c r="I116" s="21">
        <f t="shared" si="42"/>
        <v>0</v>
      </c>
      <c r="J116" s="21">
        <f t="shared" si="42"/>
        <v>6675496</v>
      </c>
      <c r="K116" s="24"/>
      <c r="L116" s="11"/>
      <c r="M116" s="30">
        <f t="shared" si="25"/>
        <v>0</v>
      </c>
      <c r="N116" t="s">
        <v>206</v>
      </c>
      <c r="O116">
        <v>6675496</v>
      </c>
      <c r="P116" s="28">
        <v>0</v>
      </c>
      <c r="Q116" s="28">
        <v>0</v>
      </c>
      <c r="R116" s="32">
        <v>6675496</v>
      </c>
      <c r="S116" s="8">
        <f t="shared" si="26"/>
        <v>0</v>
      </c>
      <c r="T116" s="8">
        <f t="shared" si="27"/>
        <v>0</v>
      </c>
      <c r="U116" s="11">
        <v>0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</row>
    <row r="117" spans="1:140" ht="13.5" customHeight="1" x14ac:dyDescent="0.25">
      <c r="A117" s="1" t="s">
        <v>923</v>
      </c>
      <c r="B117" s="1" t="s">
        <v>924</v>
      </c>
      <c r="C117" s="2">
        <v>6675496</v>
      </c>
      <c r="D117" s="4" t="s">
        <v>208</v>
      </c>
      <c r="E117" s="11">
        <v>6675496</v>
      </c>
      <c r="F117" s="11">
        <v>0</v>
      </c>
      <c r="G117" s="11">
        <v>0</v>
      </c>
      <c r="H117" s="11">
        <f>E117+F117-G117</f>
        <v>6675496</v>
      </c>
      <c r="I117" s="11"/>
      <c r="J117" s="11">
        <f t="shared" si="30"/>
        <v>6675496</v>
      </c>
      <c r="M117" s="30">
        <f t="shared" si="25"/>
        <v>0</v>
      </c>
      <c r="N117" t="s">
        <v>208</v>
      </c>
      <c r="O117">
        <v>6675496</v>
      </c>
      <c r="P117" s="28">
        <v>0</v>
      </c>
      <c r="Q117" s="28">
        <v>0</v>
      </c>
      <c r="R117" s="32">
        <v>6675496</v>
      </c>
      <c r="S117" s="8">
        <f t="shared" si="26"/>
        <v>0</v>
      </c>
      <c r="T117" s="8">
        <f t="shared" si="27"/>
        <v>0</v>
      </c>
      <c r="U117" s="11">
        <v>0</v>
      </c>
    </row>
    <row r="118" spans="1:140" s="22" customFormat="1" ht="13.5" customHeight="1" x14ac:dyDescent="0.25">
      <c r="A118" s="18" t="s">
        <v>925</v>
      </c>
      <c r="B118" s="18" t="s">
        <v>926</v>
      </c>
      <c r="C118" s="19">
        <v>-3674498045.23</v>
      </c>
      <c r="D118" s="20" t="s">
        <v>210</v>
      </c>
      <c r="E118" s="21">
        <f>SUM(E119:E126)</f>
        <v>-3674498045.23</v>
      </c>
      <c r="F118" s="21">
        <f t="shared" ref="F118:J118" si="43">SUM(F119:F126)</f>
        <v>0</v>
      </c>
      <c r="G118" s="21">
        <f t="shared" si="43"/>
        <v>149974842.15000001</v>
      </c>
      <c r="H118" s="21">
        <f t="shared" si="43"/>
        <v>-3824472887.3799987</v>
      </c>
      <c r="I118" s="21">
        <f t="shared" si="43"/>
        <v>0</v>
      </c>
      <c r="J118" s="21">
        <f t="shared" si="43"/>
        <v>-3824472887.3799987</v>
      </c>
      <c r="K118" s="24"/>
      <c r="L118" s="11"/>
      <c r="M118" s="30">
        <f t="shared" si="25"/>
        <v>24753365.190001488</v>
      </c>
      <c r="N118" t="s">
        <v>210</v>
      </c>
      <c r="O118">
        <v>-3680079835.0799999</v>
      </c>
      <c r="P118" s="28">
        <v>0</v>
      </c>
      <c r="Q118" s="28">
        <v>169146417.49000001</v>
      </c>
      <c r="R118" s="32">
        <v>-3849226252.5700002</v>
      </c>
      <c r="S118" s="8">
        <f t="shared" si="26"/>
        <v>0</v>
      </c>
      <c r="T118" s="8">
        <f t="shared" si="27"/>
        <v>-19171575.340000004</v>
      </c>
      <c r="U118" s="11">
        <v>0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</row>
    <row r="119" spans="1:140" ht="13.5" customHeight="1" x14ac:dyDescent="0.25">
      <c r="A119" s="1" t="s">
        <v>927</v>
      </c>
      <c r="B119" s="1" t="s">
        <v>843</v>
      </c>
      <c r="C119" s="2">
        <v>-720593662.62</v>
      </c>
      <c r="D119" s="4" t="s">
        <v>212</v>
      </c>
      <c r="E119" s="11">
        <v>-720593662.62</v>
      </c>
      <c r="F119" s="11">
        <v>0</v>
      </c>
      <c r="G119" s="24">
        <v>33368724.93</v>
      </c>
      <c r="H119" s="11">
        <f t="shared" ref="H119:H126" si="44">E119+F119-G119</f>
        <v>-753962387.54999995</v>
      </c>
      <c r="I119" s="11"/>
      <c r="J119" s="11">
        <f t="shared" si="30"/>
        <v>-753962387.54999995</v>
      </c>
      <c r="M119" s="30">
        <f t="shared" si="25"/>
        <v>-1416394.3999999762</v>
      </c>
      <c r="N119" t="s">
        <v>212</v>
      </c>
      <c r="O119">
        <v>-719177268.22000003</v>
      </c>
      <c r="P119" s="28">
        <v>0</v>
      </c>
      <c r="Q119" s="28">
        <v>33368724.93</v>
      </c>
      <c r="R119" s="32">
        <v>-752545993.14999998</v>
      </c>
      <c r="S119" s="8">
        <f t="shared" si="26"/>
        <v>0</v>
      </c>
      <c r="T119" s="8">
        <f t="shared" si="27"/>
        <v>0</v>
      </c>
      <c r="U119" s="11">
        <v>0</v>
      </c>
    </row>
    <row r="120" spans="1:140" ht="13.5" customHeight="1" x14ac:dyDescent="0.25">
      <c r="A120" s="1" t="s">
        <v>928</v>
      </c>
      <c r="B120" s="1" t="s">
        <v>845</v>
      </c>
      <c r="C120" s="2">
        <v>-1699374466.3099999</v>
      </c>
      <c r="D120" s="4" t="s">
        <v>213</v>
      </c>
      <c r="E120" s="11">
        <v>-1699374466.3099999</v>
      </c>
      <c r="F120" s="11">
        <v>0</v>
      </c>
      <c r="G120" s="11">
        <v>77841256.290000007</v>
      </c>
      <c r="H120" s="11">
        <f t="shared" si="44"/>
        <v>-1777215722.5999999</v>
      </c>
      <c r="I120" s="11"/>
      <c r="J120" s="11">
        <f t="shared" si="30"/>
        <v>-1777215722.5999999</v>
      </c>
      <c r="K120" s="24">
        <f>G119-3719918.04</f>
        <v>29648806.890000001</v>
      </c>
      <c r="M120" s="30">
        <f t="shared" si="25"/>
        <v>7081382.25</v>
      </c>
      <c r="N120" t="s">
        <v>213</v>
      </c>
      <c r="O120">
        <v>-1706455848.5599999</v>
      </c>
      <c r="P120" s="28">
        <v>0</v>
      </c>
      <c r="Q120" s="28">
        <v>77841256.290000007</v>
      </c>
      <c r="R120" s="32">
        <v>-1784297104.8499999</v>
      </c>
      <c r="S120" s="8">
        <f t="shared" si="26"/>
        <v>0</v>
      </c>
      <c r="T120" s="8">
        <f t="shared" si="27"/>
        <v>0</v>
      </c>
      <c r="U120" s="11">
        <v>0</v>
      </c>
    </row>
    <row r="121" spans="1:140" ht="13.5" customHeight="1" x14ac:dyDescent="0.25">
      <c r="A121" s="1" t="s">
        <v>929</v>
      </c>
      <c r="B121" s="1" t="s">
        <v>847</v>
      </c>
      <c r="C121" s="2">
        <v>-63719204.770000003</v>
      </c>
      <c r="D121" s="4" t="s">
        <v>214</v>
      </c>
      <c r="E121" s="11">
        <v>-63719204.770000003</v>
      </c>
      <c r="F121" s="11">
        <v>0</v>
      </c>
      <c r="G121" s="24">
        <v>2492148.2200000002</v>
      </c>
      <c r="H121" s="11">
        <f t="shared" si="44"/>
        <v>-66211352.990000002</v>
      </c>
      <c r="I121" s="11"/>
      <c r="J121" s="11">
        <f t="shared" si="30"/>
        <v>-66211352.990000002</v>
      </c>
      <c r="M121" s="30">
        <f t="shared" si="25"/>
        <v>0</v>
      </c>
      <c r="N121" t="s">
        <v>214</v>
      </c>
      <c r="O121">
        <v>-63719204.770000003</v>
      </c>
      <c r="P121" s="28">
        <v>0</v>
      </c>
      <c r="Q121" s="28">
        <v>2492148.2200000002</v>
      </c>
      <c r="R121" s="32">
        <v>-66211352.990000002</v>
      </c>
      <c r="S121" s="8">
        <f t="shared" si="26"/>
        <v>0</v>
      </c>
      <c r="T121" s="8">
        <f t="shared" si="27"/>
        <v>0</v>
      </c>
      <c r="U121" s="11">
        <v>0</v>
      </c>
    </row>
    <row r="122" spans="1:140" ht="13.5" customHeight="1" x14ac:dyDescent="0.25">
      <c r="A122" s="1" t="s">
        <v>930</v>
      </c>
      <c r="B122" s="1" t="s">
        <v>883</v>
      </c>
      <c r="C122" s="2">
        <v>-273272204.33999997</v>
      </c>
      <c r="D122" s="4" t="s">
        <v>215</v>
      </c>
      <c r="E122" s="11">
        <v>-273272204.33999997</v>
      </c>
      <c r="F122" s="11">
        <v>0</v>
      </c>
      <c r="G122" s="11">
        <v>12200161.59</v>
      </c>
      <c r="H122" s="11">
        <f t="shared" si="44"/>
        <v>-285472365.92999995</v>
      </c>
      <c r="I122" s="11"/>
      <c r="J122" s="11">
        <f t="shared" si="30"/>
        <v>-285472365.92999995</v>
      </c>
      <c r="K122" s="24">
        <f>G444</f>
        <v>0</v>
      </c>
      <c r="M122" s="30">
        <f t="shared" si="25"/>
        <v>-83197.999999940395</v>
      </c>
      <c r="N122" t="s">
        <v>215</v>
      </c>
      <c r="O122">
        <v>-273189006.33999997</v>
      </c>
      <c r="P122" s="28">
        <v>0</v>
      </c>
      <c r="Q122" s="28">
        <v>12200161.59</v>
      </c>
      <c r="R122" s="32">
        <v>-285389167.93000001</v>
      </c>
      <c r="S122" s="8">
        <f t="shared" si="26"/>
        <v>0</v>
      </c>
      <c r="T122" s="8">
        <f t="shared" si="27"/>
        <v>0</v>
      </c>
      <c r="U122" s="11">
        <v>0</v>
      </c>
    </row>
    <row r="123" spans="1:140" ht="13.5" customHeight="1" x14ac:dyDescent="0.25">
      <c r="A123" s="1" t="s">
        <v>931</v>
      </c>
      <c r="B123" s="1" t="s">
        <v>852</v>
      </c>
      <c r="C123" s="2">
        <v>-146728547.91</v>
      </c>
      <c r="D123" s="4" t="s">
        <v>217</v>
      </c>
      <c r="E123" s="11">
        <v>-146728547.91</v>
      </c>
      <c r="F123" s="11">
        <v>0</v>
      </c>
      <c r="G123" s="11">
        <v>9854463.4800000004</v>
      </c>
      <c r="H123" s="11">
        <f t="shared" si="44"/>
        <v>-156583011.38999999</v>
      </c>
      <c r="I123" s="11"/>
      <c r="J123" s="11">
        <f t="shared" si="30"/>
        <v>-156583011.38999999</v>
      </c>
      <c r="K123" s="24">
        <f>K10</f>
        <v>0</v>
      </c>
      <c r="M123" s="30">
        <f t="shared" si="25"/>
        <v>0</v>
      </c>
      <c r="N123" t="s">
        <v>217</v>
      </c>
      <c r="O123">
        <v>-146728547.91</v>
      </c>
      <c r="P123" s="28">
        <v>0</v>
      </c>
      <c r="Q123" s="28">
        <v>9854463.4800000004</v>
      </c>
      <c r="R123" s="32">
        <v>-156583011.38999999</v>
      </c>
      <c r="S123" s="8">
        <f t="shared" si="26"/>
        <v>0</v>
      </c>
      <c r="T123" s="8">
        <f t="shared" si="27"/>
        <v>0</v>
      </c>
      <c r="U123" s="11">
        <v>0</v>
      </c>
    </row>
    <row r="124" spans="1:140" ht="13.5" customHeight="1" x14ac:dyDescent="0.25">
      <c r="A124" s="1" t="s">
        <v>932</v>
      </c>
      <c r="B124" s="1" t="s">
        <v>906</v>
      </c>
      <c r="C124" s="2">
        <v>-486403836.17000002</v>
      </c>
      <c r="D124" s="4" t="s">
        <v>218</v>
      </c>
      <c r="E124" s="8">
        <v>-486403836.17000002</v>
      </c>
      <c r="F124" s="11">
        <v>0</v>
      </c>
      <c r="G124" s="11">
        <v>204636.83</v>
      </c>
      <c r="H124" s="8">
        <f t="shared" si="44"/>
        <v>-486608473</v>
      </c>
      <c r="I124" s="11"/>
      <c r="J124" s="11">
        <f t="shared" si="30"/>
        <v>-486608473</v>
      </c>
      <c r="M124" s="30">
        <f t="shared" si="25"/>
        <v>19171575.339999974</v>
      </c>
      <c r="N124" t="s">
        <v>218</v>
      </c>
      <c r="O124">
        <v>-486403836.17000002</v>
      </c>
      <c r="P124" s="28">
        <v>0</v>
      </c>
      <c r="Q124" s="28">
        <v>19376212.170000002</v>
      </c>
      <c r="R124" s="32">
        <v>-505780048.33999997</v>
      </c>
      <c r="S124" s="8">
        <f t="shared" si="26"/>
        <v>0</v>
      </c>
      <c r="T124" s="8">
        <f t="shared" si="27"/>
        <v>-19171575.340000004</v>
      </c>
      <c r="U124" s="11">
        <v>0</v>
      </c>
    </row>
    <row r="125" spans="1:140" ht="13.5" customHeight="1" x14ac:dyDescent="0.25">
      <c r="A125" s="1" t="s">
        <v>933</v>
      </c>
      <c r="B125" s="1" t="s">
        <v>914</v>
      </c>
      <c r="C125" s="2">
        <v>-280360366.75</v>
      </c>
      <c r="D125" s="4" t="s">
        <v>219</v>
      </c>
      <c r="E125" s="11">
        <v>-280360366.75</v>
      </c>
      <c r="F125" s="11">
        <v>0</v>
      </c>
      <c r="G125" s="11">
        <v>13847230.949999999</v>
      </c>
      <c r="H125" s="11">
        <f t="shared" si="44"/>
        <v>-294207597.69999999</v>
      </c>
      <c r="I125" s="11"/>
      <c r="J125" s="11">
        <f t="shared" si="30"/>
        <v>-294207597.69999999</v>
      </c>
      <c r="M125" s="30">
        <f t="shared" si="25"/>
        <v>0</v>
      </c>
      <c r="N125" t="s">
        <v>219</v>
      </c>
      <c r="O125">
        <v>-280360366.75</v>
      </c>
      <c r="P125" s="28">
        <v>0</v>
      </c>
      <c r="Q125" s="28">
        <v>13847230.949999999</v>
      </c>
      <c r="R125" s="32">
        <v>-294207597.69999999</v>
      </c>
      <c r="S125" s="8">
        <f t="shared" si="26"/>
        <v>0</v>
      </c>
      <c r="T125" s="8">
        <f t="shared" si="27"/>
        <v>0</v>
      </c>
      <c r="U125" s="11">
        <v>0</v>
      </c>
    </row>
    <row r="126" spans="1:140" ht="13.5" customHeight="1" x14ac:dyDescent="0.25">
      <c r="A126" s="1" t="s">
        <v>934</v>
      </c>
      <c r="B126" s="1" t="s">
        <v>922</v>
      </c>
      <c r="C126" s="2">
        <v>-4045756.36</v>
      </c>
      <c r="D126" s="4" t="s">
        <v>220</v>
      </c>
      <c r="E126" s="11">
        <v>-4045756.36</v>
      </c>
      <c r="F126" s="11">
        <v>0</v>
      </c>
      <c r="G126" s="11">
        <v>166219.85999999999</v>
      </c>
      <c r="H126" s="11">
        <f t="shared" si="44"/>
        <v>-4211976.22</v>
      </c>
      <c r="I126" s="11"/>
      <c r="J126" s="11">
        <f t="shared" si="30"/>
        <v>-4211976.22</v>
      </c>
      <c r="M126" s="30">
        <f t="shared" si="25"/>
        <v>0</v>
      </c>
      <c r="N126" t="s">
        <v>220</v>
      </c>
      <c r="O126">
        <v>-4045756.36</v>
      </c>
      <c r="P126" s="28">
        <v>0</v>
      </c>
      <c r="Q126" s="28">
        <v>166219.85999999999</v>
      </c>
      <c r="R126" s="32">
        <v>-4211976.22</v>
      </c>
      <c r="S126" s="8">
        <f t="shared" si="26"/>
        <v>0</v>
      </c>
      <c r="T126" s="8">
        <f t="shared" si="27"/>
        <v>0</v>
      </c>
      <c r="U126" s="11">
        <v>0</v>
      </c>
    </row>
    <row r="127" spans="1:140" s="22" customFormat="1" ht="13.5" customHeight="1" x14ac:dyDescent="0.25">
      <c r="A127" s="18" t="s">
        <v>935</v>
      </c>
      <c r="B127" s="18" t="s">
        <v>936</v>
      </c>
      <c r="C127" s="19">
        <v>-1174071174</v>
      </c>
      <c r="D127" s="20" t="s">
        <v>221</v>
      </c>
      <c r="E127" s="21">
        <f>SUM(E128:E129)</f>
        <v>-1174071174</v>
      </c>
      <c r="F127" s="21">
        <f t="shared" ref="F127:J127" si="45">SUM(F128:F129)</f>
        <v>0</v>
      </c>
      <c r="G127" s="21">
        <f t="shared" si="45"/>
        <v>0</v>
      </c>
      <c r="H127" s="21">
        <f t="shared" si="45"/>
        <v>-1174071174</v>
      </c>
      <c r="I127" s="21">
        <f t="shared" si="45"/>
        <v>0</v>
      </c>
      <c r="J127" s="21">
        <f t="shared" si="45"/>
        <v>-1174071174</v>
      </c>
      <c r="K127" s="24"/>
      <c r="L127" s="11"/>
      <c r="M127" s="30">
        <f t="shared" si="25"/>
        <v>200</v>
      </c>
      <c r="N127" t="s">
        <v>221</v>
      </c>
      <c r="O127">
        <v>-1174071374</v>
      </c>
      <c r="P127" s="28">
        <v>0</v>
      </c>
      <c r="Q127" s="28">
        <v>0</v>
      </c>
      <c r="R127" s="32">
        <v>-1174071374</v>
      </c>
      <c r="S127" s="8">
        <f t="shared" si="26"/>
        <v>0</v>
      </c>
      <c r="T127" s="8">
        <f t="shared" si="27"/>
        <v>0</v>
      </c>
      <c r="U127" s="11">
        <v>0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</row>
    <row r="128" spans="1:140" ht="13.5" customHeight="1" x14ac:dyDescent="0.25">
      <c r="A128" s="1" t="s">
        <v>937</v>
      </c>
      <c r="B128" s="1" t="s">
        <v>835</v>
      </c>
      <c r="C128" s="2">
        <v>-1174071174</v>
      </c>
      <c r="D128" s="4" t="s">
        <v>223</v>
      </c>
      <c r="E128" s="11">
        <v>-1174071174</v>
      </c>
      <c r="F128" s="11">
        <v>0</v>
      </c>
      <c r="G128" s="11">
        <v>0</v>
      </c>
      <c r="H128" s="11">
        <f>E128+F128-G128</f>
        <v>-1174071174</v>
      </c>
      <c r="I128" s="11"/>
      <c r="J128" s="11">
        <f t="shared" si="30"/>
        <v>-1174071174</v>
      </c>
      <c r="M128" s="30">
        <f t="shared" si="25"/>
        <v>0</v>
      </c>
      <c r="N128" t="s">
        <v>223</v>
      </c>
      <c r="O128">
        <v>-1174071174</v>
      </c>
      <c r="P128" s="28">
        <v>0</v>
      </c>
      <c r="Q128" s="28">
        <v>0</v>
      </c>
      <c r="R128" s="32">
        <v>-1174071174</v>
      </c>
      <c r="S128" s="8">
        <f t="shared" si="26"/>
        <v>0</v>
      </c>
      <c r="T128" s="8">
        <f t="shared" si="27"/>
        <v>0</v>
      </c>
      <c r="U128" s="11">
        <v>0</v>
      </c>
    </row>
    <row r="129" spans="1:140" ht="13.5" customHeight="1" x14ac:dyDescent="0.25">
      <c r="A129" s="1"/>
      <c r="B129" s="1"/>
      <c r="C129" s="2"/>
      <c r="D129" s="4" t="s">
        <v>224</v>
      </c>
      <c r="E129" s="11"/>
      <c r="F129" s="11">
        <v>0</v>
      </c>
      <c r="G129" s="11">
        <v>0</v>
      </c>
      <c r="H129" s="11">
        <f>E129+F129-G129</f>
        <v>0</v>
      </c>
      <c r="I129" s="11"/>
      <c r="J129" s="11">
        <f t="shared" si="30"/>
        <v>0</v>
      </c>
      <c r="M129" s="30">
        <f t="shared" si="25"/>
        <v>200</v>
      </c>
      <c r="N129" t="s">
        <v>224</v>
      </c>
      <c r="O129">
        <v>-200</v>
      </c>
      <c r="P129" s="28">
        <v>0</v>
      </c>
      <c r="Q129" s="28">
        <v>0</v>
      </c>
      <c r="R129" s="32">
        <v>-200</v>
      </c>
      <c r="S129" s="8">
        <f t="shared" si="26"/>
        <v>0</v>
      </c>
      <c r="T129" s="8">
        <f t="shared" si="27"/>
        <v>0</v>
      </c>
      <c r="U129" s="11">
        <v>0</v>
      </c>
    </row>
    <row r="130" spans="1:140" s="17" customFormat="1" ht="13.5" customHeight="1" x14ac:dyDescent="0.25">
      <c r="A130" s="13" t="s">
        <v>938</v>
      </c>
      <c r="B130" s="13" t="s">
        <v>939</v>
      </c>
      <c r="C130" s="14">
        <v>2012738483.74</v>
      </c>
      <c r="D130" s="15">
        <v>1.7</v>
      </c>
      <c r="E130" s="16">
        <f>E131+E133+E137+E141</f>
        <v>2012738483.7399998</v>
      </c>
      <c r="F130" s="16">
        <f t="shared" ref="F130:J130" si="46">F131+F133+F137+F141</f>
        <v>44346</v>
      </c>
      <c r="G130" s="16">
        <f t="shared" si="46"/>
        <v>129443846.00999999</v>
      </c>
      <c r="H130" s="16">
        <f t="shared" si="46"/>
        <v>1883338983.7299998</v>
      </c>
      <c r="I130" s="16">
        <f t="shared" si="46"/>
        <v>0</v>
      </c>
      <c r="J130" s="16">
        <f t="shared" si="46"/>
        <v>1883338983.7299998</v>
      </c>
      <c r="K130" s="24"/>
      <c r="L130" s="11"/>
      <c r="M130" s="30">
        <f t="shared" ref="M130:M193" si="47">H130-R130</f>
        <v>-7876636.0000002384</v>
      </c>
      <c r="N130">
        <v>1.7</v>
      </c>
      <c r="O130">
        <v>2020615119.74</v>
      </c>
      <c r="P130" s="28">
        <v>44346</v>
      </c>
      <c r="Q130" s="28">
        <v>129443846.01000001</v>
      </c>
      <c r="R130" s="32">
        <v>1891215619.73</v>
      </c>
      <c r="S130" s="8">
        <f t="shared" ref="S130:S193" si="48">F130-P130</f>
        <v>0</v>
      </c>
      <c r="T130" s="8">
        <f t="shared" ref="T130:T193" si="49">G130-Q130</f>
        <v>0</v>
      </c>
      <c r="U130" s="11">
        <v>0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</row>
    <row r="131" spans="1:140" s="22" customFormat="1" ht="13.5" customHeight="1" x14ac:dyDescent="0.25">
      <c r="A131" s="18" t="s">
        <v>940</v>
      </c>
      <c r="B131" s="18" t="s">
        <v>941</v>
      </c>
      <c r="C131" s="19">
        <v>1022827222</v>
      </c>
      <c r="D131" s="20" t="s">
        <v>226</v>
      </c>
      <c r="E131" s="21">
        <f>SUM(E132)</f>
        <v>1022827222</v>
      </c>
      <c r="F131" s="21">
        <f t="shared" ref="F131:J131" si="50">SUM(F132)</f>
        <v>0</v>
      </c>
      <c r="G131" s="21">
        <f t="shared" si="50"/>
        <v>0</v>
      </c>
      <c r="H131" s="21">
        <f t="shared" si="50"/>
        <v>1022827222</v>
      </c>
      <c r="I131" s="21">
        <f t="shared" si="50"/>
        <v>0</v>
      </c>
      <c r="J131" s="21">
        <f t="shared" si="50"/>
        <v>1022827222</v>
      </c>
      <c r="K131" s="24"/>
      <c r="L131" s="11"/>
      <c r="M131" s="30">
        <f t="shared" si="47"/>
        <v>0</v>
      </c>
      <c r="N131" t="s">
        <v>226</v>
      </c>
      <c r="O131">
        <v>1022827222</v>
      </c>
      <c r="P131" s="28">
        <v>0</v>
      </c>
      <c r="Q131" s="28">
        <v>0</v>
      </c>
      <c r="R131" s="32">
        <v>1022827222</v>
      </c>
      <c r="S131" s="8">
        <f t="shared" si="48"/>
        <v>0</v>
      </c>
      <c r="T131" s="8">
        <f t="shared" si="49"/>
        <v>0</v>
      </c>
      <c r="U131" s="11">
        <v>0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</row>
    <row r="132" spans="1:140" ht="13.5" customHeight="1" x14ac:dyDescent="0.25">
      <c r="A132" s="1" t="s">
        <v>942</v>
      </c>
      <c r="B132" s="1" t="s">
        <v>943</v>
      </c>
      <c r="C132" s="2">
        <v>1022827222</v>
      </c>
      <c r="D132" s="4" t="s">
        <v>227</v>
      </c>
      <c r="E132" s="3">
        <v>1022827222</v>
      </c>
      <c r="F132" s="11">
        <v>0</v>
      </c>
      <c r="G132" s="11">
        <v>0</v>
      </c>
      <c r="H132" s="11">
        <f>E132+F132-G132</f>
        <v>1022827222</v>
      </c>
      <c r="I132" s="11"/>
      <c r="J132" s="11">
        <f t="shared" si="30"/>
        <v>1022827222</v>
      </c>
      <c r="M132" s="30">
        <f t="shared" si="47"/>
        <v>0</v>
      </c>
      <c r="N132" t="s">
        <v>227</v>
      </c>
      <c r="O132">
        <v>1022827222</v>
      </c>
      <c r="P132" s="28">
        <v>0</v>
      </c>
      <c r="Q132" s="28">
        <v>0</v>
      </c>
      <c r="R132" s="32">
        <v>1022827222</v>
      </c>
      <c r="S132" s="8">
        <f t="shared" si="48"/>
        <v>0</v>
      </c>
      <c r="T132" s="8">
        <f t="shared" si="49"/>
        <v>0</v>
      </c>
      <c r="U132" s="11">
        <v>0</v>
      </c>
    </row>
    <row r="133" spans="1:140" s="22" customFormat="1" ht="13.5" customHeight="1" x14ac:dyDescent="0.25">
      <c r="A133" s="18" t="s">
        <v>944</v>
      </c>
      <c r="B133" s="18" t="s">
        <v>945</v>
      </c>
      <c r="C133" s="19">
        <v>2487107531.0599999</v>
      </c>
      <c r="D133" s="20" t="s">
        <v>229</v>
      </c>
      <c r="E133" s="21">
        <f>SUM(E134:E136)</f>
        <v>2487107531.0599999</v>
      </c>
      <c r="F133" s="21">
        <f t="shared" ref="F133:J133" si="51">SUM(F134:F136)</f>
        <v>44346</v>
      </c>
      <c r="G133" s="21">
        <f t="shared" si="51"/>
        <v>0</v>
      </c>
      <c r="H133" s="21">
        <f t="shared" si="51"/>
        <v>2487151877.0599999</v>
      </c>
      <c r="I133" s="21">
        <f t="shared" si="51"/>
        <v>0</v>
      </c>
      <c r="J133" s="21">
        <f t="shared" si="51"/>
        <v>2487151877.0599999</v>
      </c>
      <c r="K133" s="24"/>
      <c r="L133" s="11"/>
      <c r="M133" s="30">
        <f t="shared" si="47"/>
        <v>-7876636</v>
      </c>
      <c r="N133" t="s">
        <v>229</v>
      </c>
      <c r="O133">
        <v>2494984167.0599999</v>
      </c>
      <c r="P133" s="28">
        <v>44346</v>
      </c>
      <c r="Q133" s="28">
        <v>0</v>
      </c>
      <c r="R133" s="32">
        <v>2495028513.0599999</v>
      </c>
      <c r="S133" s="8">
        <f t="shared" si="48"/>
        <v>0</v>
      </c>
      <c r="T133" s="8">
        <f t="shared" si="49"/>
        <v>0</v>
      </c>
      <c r="U133" s="11">
        <v>0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</row>
    <row r="134" spans="1:140" ht="13.5" customHeight="1" x14ac:dyDescent="0.25">
      <c r="A134" s="1" t="s">
        <v>946</v>
      </c>
      <c r="B134" s="1" t="s">
        <v>947</v>
      </c>
      <c r="C134" s="2">
        <v>2003214774.0599999</v>
      </c>
      <c r="D134" s="4" t="s">
        <v>230</v>
      </c>
      <c r="E134" s="11">
        <v>2003214774.0599999</v>
      </c>
      <c r="F134" s="11">
        <v>0</v>
      </c>
      <c r="G134" s="11">
        <v>0</v>
      </c>
      <c r="H134" s="11">
        <f>E134+F134-G134</f>
        <v>2003214774.0599999</v>
      </c>
      <c r="I134" s="11"/>
      <c r="J134" s="11">
        <f t="shared" ref="J134:J160" si="52">H134</f>
        <v>2003214774.0599999</v>
      </c>
      <c r="M134" s="30">
        <f t="shared" si="47"/>
        <v>0</v>
      </c>
      <c r="N134" t="s">
        <v>230</v>
      </c>
      <c r="O134">
        <v>2003214774.0599999</v>
      </c>
      <c r="P134" s="28">
        <v>0</v>
      </c>
      <c r="Q134" s="28">
        <v>0</v>
      </c>
      <c r="R134" s="32">
        <v>2003214774.0599999</v>
      </c>
      <c r="S134" s="8">
        <f t="shared" si="48"/>
        <v>0</v>
      </c>
      <c r="T134" s="8">
        <f t="shared" si="49"/>
        <v>0</v>
      </c>
      <c r="U134" s="11">
        <v>0</v>
      </c>
    </row>
    <row r="135" spans="1:140" ht="13.5" customHeight="1" x14ac:dyDescent="0.25">
      <c r="A135" s="1" t="s">
        <v>948</v>
      </c>
      <c r="B135" s="1" t="s">
        <v>943</v>
      </c>
      <c r="C135" s="2">
        <v>458798027</v>
      </c>
      <c r="D135" s="4" t="s">
        <v>232</v>
      </c>
      <c r="E135" s="11">
        <v>458798027</v>
      </c>
      <c r="F135" s="11">
        <v>0</v>
      </c>
      <c r="G135" s="11">
        <v>0</v>
      </c>
      <c r="H135" s="11">
        <f>E135+F135-G135</f>
        <v>458798027</v>
      </c>
      <c r="I135" s="11"/>
      <c r="J135" s="11">
        <f t="shared" si="52"/>
        <v>458798027</v>
      </c>
      <c r="M135" s="30">
        <f t="shared" si="47"/>
        <v>0</v>
      </c>
      <c r="N135" t="s">
        <v>232</v>
      </c>
      <c r="O135">
        <v>458798027</v>
      </c>
      <c r="P135" s="28">
        <v>0</v>
      </c>
      <c r="Q135" s="28">
        <v>0</v>
      </c>
      <c r="R135" s="32">
        <v>458798027</v>
      </c>
      <c r="S135" s="8">
        <f t="shared" si="48"/>
        <v>0</v>
      </c>
      <c r="T135" s="8">
        <f t="shared" si="49"/>
        <v>0</v>
      </c>
      <c r="U135" s="11">
        <v>0</v>
      </c>
    </row>
    <row r="136" spans="1:140" ht="13.5" customHeight="1" x14ac:dyDescent="0.25">
      <c r="A136" s="1" t="s">
        <v>949</v>
      </c>
      <c r="B136" s="1" t="s">
        <v>950</v>
      </c>
      <c r="C136" s="2">
        <v>25094730</v>
      </c>
      <c r="D136" s="4" t="s">
        <v>233</v>
      </c>
      <c r="E136" s="11">
        <v>25094730</v>
      </c>
      <c r="F136" s="11">
        <v>44346</v>
      </c>
      <c r="G136" s="11">
        <v>0</v>
      </c>
      <c r="H136" s="11">
        <f>E136+F136-G136</f>
        <v>25139076</v>
      </c>
      <c r="I136" s="11"/>
      <c r="J136" s="11">
        <f t="shared" si="52"/>
        <v>25139076</v>
      </c>
      <c r="M136" s="30">
        <f t="shared" si="47"/>
        <v>-7876636</v>
      </c>
      <c r="N136" t="s">
        <v>233</v>
      </c>
      <c r="O136">
        <v>32971366</v>
      </c>
      <c r="P136" s="28">
        <v>44346</v>
      </c>
      <c r="Q136" s="28">
        <v>0</v>
      </c>
      <c r="R136" s="32">
        <v>33015712</v>
      </c>
      <c r="S136" s="8">
        <f t="shared" si="48"/>
        <v>0</v>
      </c>
      <c r="T136" s="8">
        <f t="shared" si="49"/>
        <v>0</v>
      </c>
      <c r="U136" s="11">
        <v>0</v>
      </c>
    </row>
    <row r="137" spans="1:140" s="22" customFormat="1" ht="13.5" customHeight="1" x14ac:dyDescent="0.25">
      <c r="A137" s="18" t="s">
        <v>951</v>
      </c>
      <c r="B137" s="18" t="s">
        <v>952</v>
      </c>
      <c r="C137" s="19">
        <v>228496348</v>
      </c>
      <c r="D137" s="20" t="s">
        <v>235</v>
      </c>
      <c r="E137" s="21">
        <f>SUM(E138:E140)</f>
        <v>228496348</v>
      </c>
      <c r="F137" s="21">
        <f t="shared" ref="F137:J137" si="53">SUM(F138:F140)</f>
        <v>0</v>
      </c>
      <c r="G137" s="21">
        <f t="shared" si="53"/>
        <v>0</v>
      </c>
      <c r="H137" s="21">
        <f t="shared" si="53"/>
        <v>228496348</v>
      </c>
      <c r="I137" s="21">
        <f t="shared" si="53"/>
        <v>0</v>
      </c>
      <c r="J137" s="21">
        <f t="shared" si="53"/>
        <v>228496348</v>
      </c>
      <c r="K137" s="24"/>
      <c r="L137" s="11"/>
      <c r="M137" s="30">
        <f t="shared" si="47"/>
        <v>0</v>
      </c>
      <c r="N137" t="s">
        <v>235</v>
      </c>
      <c r="O137">
        <v>228496348</v>
      </c>
      <c r="P137" s="28">
        <v>0</v>
      </c>
      <c r="Q137" s="28">
        <v>0</v>
      </c>
      <c r="R137" s="32">
        <v>228496348</v>
      </c>
      <c r="S137" s="8">
        <f t="shared" si="48"/>
        <v>0</v>
      </c>
      <c r="T137" s="8">
        <f t="shared" si="49"/>
        <v>0</v>
      </c>
      <c r="U137" s="11">
        <v>0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</row>
    <row r="138" spans="1:140" ht="13.5" customHeight="1" x14ac:dyDescent="0.25">
      <c r="A138" s="1" t="s">
        <v>953</v>
      </c>
      <c r="B138" s="1" t="s">
        <v>954</v>
      </c>
      <c r="C138" s="2">
        <v>108731033</v>
      </c>
      <c r="D138" s="4" t="s">
        <v>237</v>
      </c>
      <c r="E138" s="11">
        <v>108731033</v>
      </c>
      <c r="F138" s="11">
        <v>0</v>
      </c>
      <c r="G138" s="11">
        <v>0</v>
      </c>
      <c r="H138" s="11">
        <f>E138+F138-G138</f>
        <v>108731033</v>
      </c>
      <c r="I138" s="11"/>
      <c r="J138" s="11">
        <f t="shared" si="52"/>
        <v>108731033</v>
      </c>
      <c r="M138" s="30">
        <f t="shared" si="47"/>
        <v>0</v>
      </c>
      <c r="N138" t="s">
        <v>237</v>
      </c>
      <c r="O138">
        <v>108731033</v>
      </c>
      <c r="P138" s="28">
        <v>0</v>
      </c>
      <c r="Q138" s="28">
        <v>0</v>
      </c>
      <c r="R138" s="32">
        <v>108731033</v>
      </c>
      <c r="S138" s="8">
        <f t="shared" si="48"/>
        <v>0</v>
      </c>
      <c r="T138" s="8">
        <f t="shared" si="49"/>
        <v>0</v>
      </c>
      <c r="U138" s="11">
        <v>0</v>
      </c>
    </row>
    <row r="139" spans="1:140" ht="13.5" customHeight="1" x14ac:dyDescent="0.25">
      <c r="A139" s="1" t="s">
        <v>955</v>
      </c>
      <c r="B139" s="1" t="s">
        <v>956</v>
      </c>
      <c r="C139" s="2">
        <v>28413622</v>
      </c>
      <c r="D139" s="4" t="s">
        <v>239</v>
      </c>
      <c r="E139" s="11">
        <v>28413622</v>
      </c>
      <c r="F139" s="11">
        <v>0</v>
      </c>
      <c r="G139" s="11">
        <v>0</v>
      </c>
      <c r="H139" s="11">
        <f>E139+F139-G139</f>
        <v>28413622</v>
      </c>
      <c r="I139" s="11"/>
      <c r="J139" s="11">
        <f t="shared" si="52"/>
        <v>28413622</v>
      </c>
      <c r="M139" s="30">
        <f t="shared" si="47"/>
        <v>0</v>
      </c>
      <c r="N139" t="s">
        <v>239</v>
      </c>
      <c r="O139">
        <v>28413622</v>
      </c>
      <c r="P139" s="28">
        <v>0</v>
      </c>
      <c r="Q139" s="28">
        <v>0</v>
      </c>
      <c r="R139" s="32">
        <v>28413622</v>
      </c>
      <c r="S139" s="8">
        <f t="shared" si="48"/>
        <v>0</v>
      </c>
      <c r="T139" s="8">
        <f t="shared" si="49"/>
        <v>0</v>
      </c>
      <c r="U139" s="11">
        <v>0</v>
      </c>
    </row>
    <row r="140" spans="1:140" ht="13.5" customHeight="1" x14ac:dyDescent="0.25">
      <c r="A140" s="1" t="s">
        <v>957</v>
      </c>
      <c r="B140" s="1" t="s">
        <v>843</v>
      </c>
      <c r="C140" s="2">
        <v>91351693</v>
      </c>
      <c r="D140" s="4" t="s">
        <v>241</v>
      </c>
      <c r="E140" s="11">
        <v>91351693</v>
      </c>
      <c r="F140" s="11">
        <v>0</v>
      </c>
      <c r="G140" s="11">
        <v>0</v>
      </c>
      <c r="H140" s="11">
        <f>E140+F140-G140</f>
        <v>91351693</v>
      </c>
      <c r="I140" s="11"/>
      <c r="J140" s="11">
        <f t="shared" si="52"/>
        <v>91351693</v>
      </c>
      <c r="M140" s="30">
        <f t="shared" si="47"/>
        <v>0</v>
      </c>
      <c r="N140" t="s">
        <v>241</v>
      </c>
      <c r="O140">
        <v>91351693</v>
      </c>
      <c r="P140" s="28">
        <v>0</v>
      </c>
      <c r="Q140" s="28">
        <v>0</v>
      </c>
      <c r="R140" s="32">
        <v>91351693</v>
      </c>
      <c r="S140" s="8">
        <f t="shared" si="48"/>
        <v>0</v>
      </c>
      <c r="T140" s="8">
        <f t="shared" si="49"/>
        <v>0</v>
      </c>
      <c r="U140" s="11">
        <v>0</v>
      </c>
    </row>
    <row r="141" spans="1:140" s="22" customFormat="1" ht="13.5" customHeight="1" x14ac:dyDescent="0.25">
      <c r="A141" s="18" t="s">
        <v>958</v>
      </c>
      <c r="B141" s="18" t="s">
        <v>959</v>
      </c>
      <c r="C141" s="19">
        <v>-1725692617.3199999</v>
      </c>
      <c r="D141" s="20" t="s">
        <v>242</v>
      </c>
      <c r="E141" s="21">
        <f>SUM(E142:E144)</f>
        <v>-1725692617.3200002</v>
      </c>
      <c r="F141" s="21">
        <f t="shared" ref="F141:J141" si="54">SUM(F142:F144)</f>
        <v>0</v>
      </c>
      <c r="G141" s="21">
        <f t="shared" si="54"/>
        <v>129443846.00999999</v>
      </c>
      <c r="H141" s="21">
        <f t="shared" si="54"/>
        <v>-1855136463.3300002</v>
      </c>
      <c r="I141" s="21">
        <f t="shared" si="54"/>
        <v>0</v>
      </c>
      <c r="J141" s="21">
        <f t="shared" si="54"/>
        <v>-1855136463.3300002</v>
      </c>
      <c r="K141" s="24"/>
      <c r="L141" s="11"/>
      <c r="M141" s="30">
        <f t="shared" si="47"/>
        <v>0</v>
      </c>
      <c r="N141" t="s">
        <v>242</v>
      </c>
      <c r="O141">
        <v>-1725692617.3199999</v>
      </c>
      <c r="P141" s="28">
        <v>0</v>
      </c>
      <c r="Q141" s="28">
        <v>129443846.01000001</v>
      </c>
      <c r="R141" s="32">
        <v>-1855136463.3299999</v>
      </c>
      <c r="S141" s="8">
        <f t="shared" si="48"/>
        <v>0</v>
      </c>
      <c r="T141" s="8">
        <f t="shared" si="49"/>
        <v>0</v>
      </c>
      <c r="U141" s="11">
        <v>0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</row>
    <row r="142" spans="1:140" ht="13.5" customHeight="1" x14ac:dyDescent="0.25">
      <c r="A142" s="1" t="s">
        <v>960</v>
      </c>
      <c r="B142" s="1" t="s">
        <v>947</v>
      </c>
      <c r="C142" s="2">
        <v>-1343146102.1900001</v>
      </c>
      <c r="D142" s="4" t="s">
        <v>244</v>
      </c>
      <c r="E142" s="11">
        <v>-1343146102.1900001</v>
      </c>
      <c r="F142" s="11">
        <v>0</v>
      </c>
      <c r="G142" s="11">
        <v>98853735.75</v>
      </c>
      <c r="H142" s="11">
        <f>E142+F142-G142</f>
        <v>-1441999837.9400001</v>
      </c>
      <c r="I142" s="11"/>
      <c r="J142" s="11">
        <f t="shared" si="52"/>
        <v>-1441999837.9400001</v>
      </c>
      <c r="M142" s="30">
        <f t="shared" si="47"/>
        <v>0</v>
      </c>
      <c r="N142" t="s">
        <v>244</v>
      </c>
      <c r="O142">
        <v>-1343146102.1900001</v>
      </c>
      <c r="P142" s="28">
        <v>0</v>
      </c>
      <c r="Q142" s="28">
        <v>98853735.75</v>
      </c>
      <c r="R142" s="32">
        <v>-1441999837.9400001</v>
      </c>
      <c r="S142" s="8">
        <f t="shared" si="48"/>
        <v>0</v>
      </c>
      <c r="T142" s="8">
        <f t="shared" si="49"/>
        <v>0</v>
      </c>
      <c r="U142" s="11">
        <v>0</v>
      </c>
    </row>
    <row r="143" spans="1:140" ht="13.5" customHeight="1" x14ac:dyDescent="0.25">
      <c r="A143" s="1" t="s">
        <v>961</v>
      </c>
      <c r="B143" s="1" t="s">
        <v>943</v>
      </c>
      <c r="C143" s="2">
        <v>-346223523.48000002</v>
      </c>
      <c r="D143" s="4" t="s">
        <v>245</v>
      </c>
      <c r="E143" s="11">
        <v>-346223523.48000002</v>
      </c>
      <c r="F143" s="11">
        <v>0</v>
      </c>
      <c r="G143" s="11">
        <v>18982544.190000001</v>
      </c>
      <c r="H143" s="11">
        <f>E143+F143-G143</f>
        <v>-365206067.67000002</v>
      </c>
      <c r="I143" s="11"/>
      <c r="J143" s="11">
        <f t="shared" si="52"/>
        <v>-365206067.67000002</v>
      </c>
      <c r="M143" s="30">
        <f t="shared" si="47"/>
        <v>0</v>
      </c>
      <c r="N143" t="s">
        <v>245</v>
      </c>
      <c r="O143">
        <v>-346223523.48000002</v>
      </c>
      <c r="P143" s="28">
        <v>0</v>
      </c>
      <c r="Q143" s="28">
        <v>18982544.190000001</v>
      </c>
      <c r="R143" s="32">
        <v>-365206067.67000002</v>
      </c>
      <c r="S143" s="8">
        <f t="shared" si="48"/>
        <v>0</v>
      </c>
      <c r="T143" s="8">
        <f t="shared" si="49"/>
        <v>0</v>
      </c>
      <c r="U143" s="11">
        <v>0</v>
      </c>
    </row>
    <row r="144" spans="1:140" ht="13.5" customHeight="1" x14ac:dyDescent="0.25">
      <c r="A144" s="1" t="s">
        <v>962</v>
      </c>
      <c r="B144" s="1" t="s">
        <v>963</v>
      </c>
      <c r="C144" s="2">
        <v>-36322991.649999999</v>
      </c>
      <c r="D144" s="4" t="s">
        <v>246</v>
      </c>
      <c r="E144" s="11">
        <v>-36322991.649999999</v>
      </c>
      <c r="F144" s="11">
        <v>0</v>
      </c>
      <c r="G144" s="11">
        <v>11607566.07</v>
      </c>
      <c r="H144" s="11">
        <f>E144+F144-G144</f>
        <v>-47930557.719999999</v>
      </c>
      <c r="I144" s="11"/>
      <c r="J144" s="11">
        <f t="shared" si="52"/>
        <v>-47930557.719999999</v>
      </c>
      <c r="M144" s="30">
        <f t="shared" si="47"/>
        <v>0</v>
      </c>
      <c r="N144" t="s">
        <v>246</v>
      </c>
      <c r="O144">
        <v>-36322991.649999999</v>
      </c>
      <c r="P144" s="28">
        <v>0</v>
      </c>
      <c r="Q144" s="28">
        <v>11607566.07</v>
      </c>
      <c r="R144" s="32">
        <v>-47930557.719999999</v>
      </c>
      <c r="S144" s="8">
        <f t="shared" si="48"/>
        <v>0</v>
      </c>
      <c r="T144" s="8">
        <f t="shared" si="49"/>
        <v>0</v>
      </c>
      <c r="U144" s="11">
        <v>0</v>
      </c>
    </row>
    <row r="145" spans="1:140" s="17" customFormat="1" ht="13.5" customHeight="1" x14ac:dyDescent="0.25">
      <c r="A145" s="13" t="s">
        <v>964</v>
      </c>
      <c r="B145" s="13" t="s">
        <v>965</v>
      </c>
      <c r="C145" s="14">
        <v>5287787876.0299997</v>
      </c>
      <c r="D145" s="15">
        <v>1.9</v>
      </c>
      <c r="E145" s="16">
        <f>E146+E148+E150+E155+E158</f>
        <v>5287787876.0299997</v>
      </c>
      <c r="F145" s="16">
        <f t="shared" ref="F145:J145" si="55">F146+F148+F150+F155+F158</f>
        <v>1040844081.4</v>
      </c>
      <c r="G145" s="16">
        <f t="shared" si="55"/>
        <v>754872894.40999997</v>
      </c>
      <c r="H145" s="16">
        <f t="shared" si="55"/>
        <v>5573759063.0199995</v>
      </c>
      <c r="I145" s="16">
        <f t="shared" si="55"/>
        <v>0</v>
      </c>
      <c r="J145" s="16">
        <f t="shared" si="55"/>
        <v>5573759063.0199995</v>
      </c>
      <c r="K145" s="24"/>
      <c r="L145" s="11"/>
      <c r="M145" s="30">
        <f t="shared" si="47"/>
        <v>0</v>
      </c>
      <c r="N145">
        <v>1.9</v>
      </c>
      <c r="O145">
        <v>5287787876.0299997</v>
      </c>
      <c r="P145" s="28">
        <v>1040844081.4</v>
      </c>
      <c r="Q145" s="28">
        <v>754872894.40999997</v>
      </c>
      <c r="R145" s="32">
        <v>5573759063.0200005</v>
      </c>
      <c r="S145" s="8">
        <f t="shared" si="48"/>
        <v>0</v>
      </c>
      <c r="T145" s="8">
        <f t="shared" si="49"/>
        <v>0</v>
      </c>
      <c r="U145" s="11">
        <v>0</v>
      </c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</row>
    <row r="146" spans="1:140" s="22" customFormat="1" ht="13.5" customHeight="1" x14ac:dyDescent="0.25">
      <c r="A146" s="18" t="s">
        <v>966</v>
      </c>
      <c r="B146" s="18" t="s">
        <v>967</v>
      </c>
      <c r="C146" s="19">
        <v>4786946049.8900003</v>
      </c>
      <c r="D146" s="20" t="s">
        <v>247</v>
      </c>
      <c r="E146" s="21">
        <f>SUM(E147)</f>
        <v>4786946049.8900003</v>
      </c>
      <c r="F146" s="21">
        <f t="shared" ref="F146:J146" si="56">SUM(F147)</f>
        <v>591630256.39999998</v>
      </c>
      <c r="G146" s="21">
        <f t="shared" si="56"/>
        <v>301798021.85000002</v>
      </c>
      <c r="H146" s="21">
        <f t="shared" si="56"/>
        <v>5076778284.4399996</v>
      </c>
      <c r="I146" s="21">
        <f t="shared" si="56"/>
        <v>0</v>
      </c>
      <c r="J146" s="21">
        <f t="shared" si="56"/>
        <v>5076778284.4399996</v>
      </c>
      <c r="K146" s="24"/>
      <c r="L146" s="11"/>
      <c r="M146" s="30">
        <f t="shared" si="47"/>
        <v>0</v>
      </c>
      <c r="N146" t="s">
        <v>247</v>
      </c>
      <c r="O146">
        <v>4786946049.8900003</v>
      </c>
      <c r="P146" s="28">
        <v>591630256.39999998</v>
      </c>
      <c r="Q146" s="28">
        <v>301798021.85000002</v>
      </c>
      <c r="R146" s="32">
        <v>5076778284.4399996</v>
      </c>
      <c r="S146" s="8">
        <f t="shared" si="48"/>
        <v>0</v>
      </c>
      <c r="T146" s="8">
        <f t="shared" si="49"/>
        <v>0</v>
      </c>
      <c r="U146" s="11">
        <v>0</v>
      </c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</row>
    <row r="147" spans="1:140" ht="13.5" customHeight="1" x14ac:dyDescent="0.25">
      <c r="A147" s="1" t="s">
        <v>968</v>
      </c>
      <c r="B147" s="1" t="s">
        <v>969</v>
      </c>
      <c r="C147" s="2">
        <v>4786946049.8900003</v>
      </c>
      <c r="D147" s="4" t="s">
        <v>249</v>
      </c>
      <c r="E147" s="11">
        <v>4786946049.8900003</v>
      </c>
      <c r="F147" s="11">
        <v>591630256.39999998</v>
      </c>
      <c r="G147" s="11">
        <v>301798021.85000002</v>
      </c>
      <c r="H147" s="11">
        <f>E147+F147-G147</f>
        <v>5076778284.4399996</v>
      </c>
      <c r="I147" s="11"/>
      <c r="J147" s="11">
        <f t="shared" si="52"/>
        <v>5076778284.4399996</v>
      </c>
      <c r="M147" s="30">
        <f t="shared" si="47"/>
        <v>0</v>
      </c>
      <c r="N147" t="s">
        <v>249</v>
      </c>
      <c r="O147">
        <v>4786946049.8900003</v>
      </c>
      <c r="P147" s="28">
        <v>591630256.39999998</v>
      </c>
      <c r="Q147" s="28">
        <v>301798021.85000002</v>
      </c>
      <c r="R147" s="32">
        <v>5076778284.4399996</v>
      </c>
      <c r="S147" s="8">
        <f t="shared" si="48"/>
        <v>0</v>
      </c>
      <c r="T147" s="8">
        <f t="shared" si="49"/>
        <v>0</v>
      </c>
      <c r="U147" s="11">
        <v>0</v>
      </c>
    </row>
    <row r="148" spans="1:140" s="22" customFormat="1" ht="13.5" customHeight="1" x14ac:dyDescent="0.25">
      <c r="A148" s="18" t="s">
        <v>970</v>
      </c>
      <c r="B148" s="18" t="s">
        <v>971</v>
      </c>
      <c r="C148" s="19">
        <v>5198000</v>
      </c>
      <c r="D148" s="20" t="s">
        <v>251</v>
      </c>
      <c r="E148" s="21">
        <f>SUM(E149)</f>
        <v>5198000</v>
      </c>
      <c r="F148" s="21">
        <f t="shared" ref="F148:J148" si="57">SUM(F149)</f>
        <v>0</v>
      </c>
      <c r="G148" s="21">
        <f t="shared" si="57"/>
        <v>0</v>
      </c>
      <c r="H148" s="21">
        <f t="shared" si="57"/>
        <v>5198000</v>
      </c>
      <c r="I148" s="21">
        <f t="shared" si="57"/>
        <v>0</v>
      </c>
      <c r="J148" s="21">
        <f t="shared" si="57"/>
        <v>5198000</v>
      </c>
      <c r="K148" s="24"/>
      <c r="L148" s="11"/>
      <c r="M148" s="30">
        <f t="shared" si="47"/>
        <v>0</v>
      </c>
      <c r="N148" t="s">
        <v>251</v>
      </c>
      <c r="O148">
        <v>5198000</v>
      </c>
      <c r="P148" s="28">
        <v>0</v>
      </c>
      <c r="Q148" s="28">
        <v>0</v>
      </c>
      <c r="R148" s="32">
        <v>5198000</v>
      </c>
      <c r="S148" s="8">
        <f t="shared" si="48"/>
        <v>0</v>
      </c>
      <c r="T148" s="8">
        <f t="shared" si="49"/>
        <v>0</v>
      </c>
      <c r="U148" s="11">
        <v>0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</row>
    <row r="149" spans="1:140" ht="13.5" customHeight="1" x14ac:dyDescent="0.25">
      <c r="A149" s="1" t="s">
        <v>972</v>
      </c>
      <c r="B149" s="1" t="s">
        <v>973</v>
      </c>
      <c r="C149" s="2">
        <v>5198000</v>
      </c>
      <c r="D149" s="4" t="s">
        <v>253</v>
      </c>
      <c r="E149" s="11">
        <v>5198000</v>
      </c>
      <c r="F149" s="11">
        <v>0</v>
      </c>
      <c r="G149" s="11">
        <v>0</v>
      </c>
      <c r="H149" s="11">
        <f>E149+F149-G149</f>
        <v>5198000</v>
      </c>
      <c r="I149" s="11"/>
      <c r="J149" s="11">
        <f t="shared" si="52"/>
        <v>5198000</v>
      </c>
      <c r="M149" s="30">
        <f t="shared" si="47"/>
        <v>0</v>
      </c>
      <c r="N149" t="s">
        <v>253</v>
      </c>
      <c r="O149">
        <v>5198000</v>
      </c>
      <c r="P149" s="28">
        <v>0</v>
      </c>
      <c r="Q149" s="28">
        <v>0</v>
      </c>
      <c r="R149" s="32">
        <v>5198000</v>
      </c>
      <c r="S149" s="8">
        <f t="shared" si="48"/>
        <v>0</v>
      </c>
      <c r="T149" s="8">
        <f t="shared" si="49"/>
        <v>0</v>
      </c>
      <c r="U149" s="11">
        <v>0</v>
      </c>
    </row>
    <row r="150" spans="1:140" s="22" customFormat="1" ht="13.5" customHeight="1" x14ac:dyDescent="0.25">
      <c r="A150" s="18" t="s">
        <v>974</v>
      </c>
      <c r="B150" s="18" t="s">
        <v>975</v>
      </c>
      <c r="C150" s="19">
        <v>484729590.26999998</v>
      </c>
      <c r="D150" s="20" t="s">
        <v>255</v>
      </c>
      <c r="E150" s="21">
        <f>SUM(E151:E154)</f>
        <v>484729590.26999998</v>
      </c>
      <c r="F150" s="21">
        <f t="shared" ref="F150:J150" si="58">SUM(F151:F154)</f>
        <v>449213825</v>
      </c>
      <c r="G150" s="21">
        <f t="shared" si="58"/>
        <v>451761225</v>
      </c>
      <c r="H150" s="21">
        <f t="shared" si="58"/>
        <v>482182190.26999998</v>
      </c>
      <c r="I150" s="21">
        <f t="shared" si="58"/>
        <v>0</v>
      </c>
      <c r="J150" s="21">
        <f t="shared" si="58"/>
        <v>482182190.26999998</v>
      </c>
      <c r="K150" s="24"/>
      <c r="L150" s="11"/>
      <c r="M150" s="30">
        <f t="shared" si="47"/>
        <v>0</v>
      </c>
      <c r="N150" t="s">
        <v>255</v>
      </c>
      <c r="O150">
        <v>484729590.26999998</v>
      </c>
      <c r="P150" s="28">
        <v>449213825</v>
      </c>
      <c r="Q150" s="28">
        <v>451761225</v>
      </c>
      <c r="R150" s="32">
        <v>482182190.26999998</v>
      </c>
      <c r="S150" s="8">
        <f t="shared" si="48"/>
        <v>0</v>
      </c>
      <c r="T150" s="8">
        <f t="shared" si="49"/>
        <v>0</v>
      </c>
      <c r="U150" s="11">
        <v>0</v>
      </c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</row>
    <row r="151" spans="1:140" ht="13.5" customHeight="1" x14ac:dyDescent="0.25">
      <c r="A151" s="1" t="s">
        <v>976</v>
      </c>
      <c r="B151" s="1" t="s">
        <v>977</v>
      </c>
      <c r="C151" s="2">
        <v>458548430.26999998</v>
      </c>
      <c r="D151" s="4" t="s">
        <v>257</v>
      </c>
      <c r="E151" s="11">
        <v>458548430.26999998</v>
      </c>
      <c r="F151" s="11">
        <v>134313825</v>
      </c>
      <c r="G151" s="11">
        <v>136861225</v>
      </c>
      <c r="H151" s="11">
        <f>E151+F151-G151</f>
        <v>456001030.26999998</v>
      </c>
      <c r="I151" s="11"/>
      <c r="J151" s="11">
        <f t="shared" si="52"/>
        <v>456001030.26999998</v>
      </c>
      <c r="M151" s="30">
        <f t="shared" si="47"/>
        <v>0</v>
      </c>
      <c r="N151" t="s">
        <v>257</v>
      </c>
      <c r="O151">
        <v>458548430.26999998</v>
      </c>
      <c r="P151" s="28">
        <v>134313825</v>
      </c>
      <c r="Q151" s="28">
        <v>136861225</v>
      </c>
      <c r="R151" s="32">
        <v>456001030.26999998</v>
      </c>
      <c r="S151" s="8">
        <f t="shared" si="48"/>
        <v>0</v>
      </c>
      <c r="T151" s="8">
        <f t="shared" si="49"/>
        <v>0</v>
      </c>
      <c r="U151" s="11">
        <v>0</v>
      </c>
    </row>
    <row r="152" spans="1:140" ht="13.5" customHeight="1" x14ac:dyDescent="0.25">
      <c r="A152" s="1" t="s">
        <v>978</v>
      </c>
      <c r="B152" s="1" t="s">
        <v>979</v>
      </c>
      <c r="C152" s="2">
        <v>592810</v>
      </c>
      <c r="D152" s="4" t="s">
        <v>259</v>
      </c>
      <c r="E152" s="11">
        <v>592810</v>
      </c>
      <c r="F152" s="11">
        <v>0</v>
      </c>
      <c r="G152" s="11">
        <v>0</v>
      </c>
      <c r="H152" s="11">
        <f>E152+F152-G152</f>
        <v>592810</v>
      </c>
      <c r="I152" s="11"/>
      <c r="J152" s="11">
        <f t="shared" si="52"/>
        <v>592810</v>
      </c>
      <c r="M152" s="30">
        <f t="shared" si="47"/>
        <v>0</v>
      </c>
      <c r="N152" t="s">
        <v>259</v>
      </c>
      <c r="O152">
        <v>592810</v>
      </c>
      <c r="P152" s="28">
        <v>0</v>
      </c>
      <c r="Q152" s="28">
        <v>0</v>
      </c>
      <c r="R152" s="32">
        <v>592810</v>
      </c>
      <c r="S152" s="8">
        <f t="shared" si="48"/>
        <v>0</v>
      </c>
      <c r="T152" s="8">
        <f t="shared" si="49"/>
        <v>0</v>
      </c>
      <c r="U152" s="11">
        <v>0</v>
      </c>
    </row>
    <row r="153" spans="1:140" ht="13.5" customHeight="1" x14ac:dyDescent="0.25">
      <c r="A153" s="1" t="s">
        <v>980</v>
      </c>
      <c r="B153" s="1" t="s">
        <v>981</v>
      </c>
      <c r="C153" s="2">
        <v>6390000</v>
      </c>
      <c r="D153" s="4" t="s">
        <v>261</v>
      </c>
      <c r="E153" s="11">
        <v>6390000</v>
      </c>
      <c r="F153" s="11">
        <v>0</v>
      </c>
      <c r="G153" s="11">
        <v>0</v>
      </c>
      <c r="H153" s="11">
        <f>E153+F153-G153</f>
        <v>6390000</v>
      </c>
      <c r="I153" s="11"/>
      <c r="J153" s="11">
        <f t="shared" si="52"/>
        <v>6390000</v>
      </c>
      <c r="M153" s="30">
        <f t="shared" si="47"/>
        <v>0</v>
      </c>
      <c r="N153" t="s">
        <v>261</v>
      </c>
      <c r="O153">
        <v>6390000</v>
      </c>
      <c r="P153" s="28">
        <v>0</v>
      </c>
      <c r="Q153" s="28">
        <v>0</v>
      </c>
      <c r="R153" s="32">
        <v>6390000</v>
      </c>
      <c r="S153" s="8">
        <f t="shared" si="48"/>
        <v>0</v>
      </c>
      <c r="T153" s="8">
        <f t="shared" si="49"/>
        <v>0</v>
      </c>
      <c r="U153" s="11">
        <v>0</v>
      </c>
    </row>
    <row r="154" spans="1:140" ht="13.5" customHeight="1" x14ac:dyDescent="0.25">
      <c r="A154" s="1" t="s">
        <v>982</v>
      </c>
      <c r="B154" s="1" t="s">
        <v>983</v>
      </c>
      <c r="C154" s="2">
        <v>19198350</v>
      </c>
      <c r="D154" s="4" t="s">
        <v>263</v>
      </c>
      <c r="E154" s="11">
        <v>19198350</v>
      </c>
      <c r="F154" s="11">
        <v>314900000</v>
      </c>
      <c r="G154" s="11">
        <v>314900000</v>
      </c>
      <c r="H154" s="11">
        <f>E154+F154-G154</f>
        <v>19198350</v>
      </c>
      <c r="I154" s="11"/>
      <c r="J154" s="11">
        <f t="shared" si="52"/>
        <v>19198350</v>
      </c>
      <c r="M154" s="30">
        <f t="shared" si="47"/>
        <v>0</v>
      </c>
      <c r="N154" t="s">
        <v>263</v>
      </c>
      <c r="O154">
        <v>19198350</v>
      </c>
      <c r="P154" s="28">
        <v>314900000</v>
      </c>
      <c r="Q154" s="28">
        <v>314900000</v>
      </c>
      <c r="R154" s="32">
        <v>19198350</v>
      </c>
      <c r="S154" s="8">
        <f t="shared" si="48"/>
        <v>0</v>
      </c>
      <c r="T154" s="8">
        <f t="shared" si="49"/>
        <v>0</v>
      </c>
      <c r="U154" s="11">
        <v>0</v>
      </c>
    </row>
    <row r="155" spans="1:140" s="22" customFormat="1" ht="13.5" customHeight="1" x14ac:dyDescent="0.25">
      <c r="A155" s="18" t="s">
        <v>984</v>
      </c>
      <c r="B155" s="18" t="s">
        <v>985</v>
      </c>
      <c r="C155" s="19">
        <v>52756930</v>
      </c>
      <c r="D155" s="20" t="s">
        <v>265</v>
      </c>
      <c r="E155" s="21">
        <f>SUM(E156:E157)</f>
        <v>52756930</v>
      </c>
      <c r="F155" s="21">
        <f t="shared" ref="F155:J155" si="59">SUM(F156:F157)</f>
        <v>0</v>
      </c>
      <c r="G155" s="21">
        <f t="shared" si="59"/>
        <v>0</v>
      </c>
      <c r="H155" s="21">
        <f t="shared" si="59"/>
        <v>52756930</v>
      </c>
      <c r="I155" s="21">
        <f t="shared" si="59"/>
        <v>0</v>
      </c>
      <c r="J155" s="21">
        <f t="shared" si="59"/>
        <v>52756930</v>
      </c>
      <c r="K155" s="24"/>
      <c r="L155" s="11"/>
      <c r="M155" s="30">
        <f t="shared" si="47"/>
        <v>0</v>
      </c>
      <c r="N155" t="s">
        <v>265</v>
      </c>
      <c r="O155">
        <v>52756930</v>
      </c>
      <c r="P155" s="28">
        <v>0</v>
      </c>
      <c r="Q155" s="28">
        <v>0</v>
      </c>
      <c r="R155" s="32">
        <v>52756930</v>
      </c>
      <c r="S155" s="8">
        <f t="shared" si="48"/>
        <v>0</v>
      </c>
      <c r="T155" s="8">
        <f t="shared" si="49"/>
        <v>0</v>
      </c>
      <c r="U155" s="11">
        <v>0</v>
      </c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</row>
    <row r="156" spans="1:140" ht="13.5" customHeight="1" x14ac:dyDescent="0.25">
      <c r="A156" s="1" t="s">
        <v>986</v>
      </c>
      <c r="B156" s="1" t="s">
        <v>987</v>
      </c>
      <c r="C156" s="2">
        <v>7196930</v>
      </c>
      <c r="D156" s="4" t="s">
        <v>267</v>
      </c>
      <c r="E156" s="11">
        <v>7196930</v>
      </c>
      <c r="F156" s="11">
        <v>0</v>
      </c>
      <c r="G156" s="11">
        <v>0</v>
      </c>
      <c r="H156" s="11">
        <f>E156+F156-G156</f>
        <v>7196930</v>
      </c>
      <c r="I156" s="11"/>
      <c r="J156" s="11">
        <f t="shared" si="52"/>
        <v>7196930</v>
      </c>
      <c r="M156" s="30">
        <f t="shared" si="47"/>
        <v>0</v>
      </c>
      <c r="N156" t="s">
        <v>267</v>
      </c>
      <c r="O156">
        <v>7196930</v>
      </c>
      <c r="P156" s="28">
        <v>0</v>
      </c>
      <c r="Q156" s="28">
        <v>0</v>
      </c>
      <c r="R156" s="32">
        <v>7196930</v>
      </c>
      <c r="S156" s="8">
        <f t="shared" si="48"/>
        <v>0</v>
      </c>
      <c r="T156" s="8">
        <f t="shared" si="49"/>
        <v>0</v>
      </c>
      <c r="U156" s="11">
        <v>0</v>
      </c>
    </row>
    <row r="157" spans="1:140" ht="13.5" customHeight="1" x14ac:dyDescent="0.25">
      <c r="A157" s="1" t="s">
        <v>988</v>
      </c>
      <c r="B157" s="1" t="s">
        <v>989</v>
      </c>
      <c r="C157" s="2">
        <v>45560000</v>
      </c>
      <c r="D157" s="4" t="s">
        <v>269</v>
      </c>
      <c r="E157" s="11">
        <v>45560000</v>
      </c>
      <c r="F157" s="11">
        <v>0</v>
      </c>
      <c r="G157" s="11">
        <v>0</v>
      </c>
      <c r="H157" s="11">
        <f>E157+F157-G157</f>
        <v>45560000</v>
      </c>
      <c r="I157" s="11"/>
      <c r="J157" s="11">
        <f t="shared" si="52"/>
        <v>45560000</v>
      </c>
      <c r="M157" s="30">
        <f t="shared" si="47"/>
        <v>0</v>
      </c>
      <c r="N157" t="s">
        <v>269</v>
      </c>
      <c r="O157">
        <v>45560000</v>
      </c>
      <c r="P157" s="28">
        <v>0</v>
      </c>
      <c r="Q157" s="28">
        <v>0</v>
      </c>
      <c r="R157" s="32">
        <v>45560000</v>
      </c>
      <c r="S157" s="8">
        <f t="shared" si="48"/>
        <v>0</v>
      </c>
      <c r="T157" s="8">
        <f t="shared" si="49"/>
        <v>0</v>
      </c>
      <c r="U157" s="11">
        <v>0</v>
      </c>
    </row>
    <row r="158" spans="1:140" s="22" customFormat="1" ht="13.5" customHeight="1" x14ac:dyDescent="0.25">
      <c r="A158" s="18" t="s">
        <v>990</v>
      </c>
      <c r="B158" s="18" t="s">
        <v>991</v>
      </c>
      <c r="C158" s="19">
        <v>-41842694.130000003</v>
      </c>
      <c r="D158" s="20" t="s">
        <v>271</v>
      </c>
      <c r="E158" s="21">
        <f>SUM(E159:E160)</f>
        <v>-41842694.130000003</v>
      </c>
      <c r="F158" s="21">
        <f t="shared" ref="F158:J158" si="60">SUM(F159:F160)</f>
        <v>0</v>
      </c>
      <c r="G158" s="21">
        <f t="shared" si="60"/>
        <v>1313647.56</v>
      </c>
      <c r="H158" s="21">
        <f t="shared" si="60"/>
        <v>-43156341.689999998</v>
      </c>
      <c r="I158" s="21">
        <f t="shared" si="60"/>
        <v>0</v>
      </c>
      <c r="J158" s="21">
        <f t="shared" si="60"/>
        <v>-43156341.689999998</v>
      </c>
      <c r="K158" s="24"/>
      <c r="L158" s="11"/>
      <c r="M158" s="30">
        <f t="shared" si="47"/>
        <v>0</v>
      </c>
      <c r="N158" t="s">
        <v>271</v>
      </c>
      <c r="O158">
        <v>-41842694.130000003</v>
      </c>
      <c r="P158" s="28">
        <v>0</v>
      </c>
      <c r="Q158" s="28">
        <v>1313647.56</v>
      </c>
      <c r="R158" s="32">
        <v>-43156341.689999998</v>
      </c>
      <c r="S158" s="8">
        <f t="shared" si="48"/>
        <v>0</v>
      </c>
      <c r="T158" s="8">
        <f t="shared" si="49"/>
        <v>0</v>
      </c>
      <c r="U158" s="11">
        <v>0</v>
      </c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</row>
    <row r="159" spans="1:140" ht="13.5" customHeight="1" x14ac:dyDescent="0.25">
      <c r="A159" s="1" t="s">
        <v>992</v>
      </c>
      <c r="B159" s="1" t="s">
        <v>987</v>
      </c>
      <c r="C159" s="2">
        <v>-5039854.13</v>
      </c>
      <c r="D159" s="4" t="s">
        <v>273</v>
      </c>
      <c r="E159" s="11">
        <v>-5039854.13</v>
      </c>
      <c r="F159" s="11">
        <v>0</v>
      </c>
      <c r="G159" s="11">
        <v>179203.56</v>
      </c>
      <c r="H159" s="11">
        <f>E159+F159-G159</f>
        <v>-5219057.6899999995</v>
      </c>
      <c r="I159" s="11"/>
      <c r="J159" s="11">
        <f t="shared" si="52"/>
        <v>-5219057.6899999995</v>
      </c>
      <c r="M159" s="30">
        <f t="shared" si="47"/>
        <v>0</v>
      </c>
      <c r="N159" t="s">
        <v>273</v>
      </c>
      <c r="O159">
        <v>-5039854.13</v>
      </c>
      <c r="P159" s="28">
        <v>0</v>
      </c>
      <c r="Q159" s="28">
        <v>179203.56</v>
      </c>
      <c r="R159" s="32">
        <v>-5219057.6900000004</v>
      </c>
      <c r="S159" s="8">
        <f t="shared" si="48"/>
        <v>0</v>
      </c>
      <c r="T159" s="8">
        <f t="shared" si="49"/>
        <v>0</v>
      </c>
      <c r="U159" s="11">
        <v>0</v>
      </c>
    </row>
    <row r="160" spans="1:140" ht="13.5" customHeight="1" x14ac:dyDescent="0.25">
      <c r="A160" s="1" t="s">
        <v>993</v>
      </c>
      <c r="B160" s="1" t="s">
        <v>989</v>
      </c>
      <c r="C160" s="2">
        <v>-36802840</v>
      </c>
      <c r="D160" s="4" t="s">
        <v>274</v>
      </c>
      <c r="E160" s="11">
        <v>-36802840</v>
      </c>
      <c r="F160" s="11">
        <v>0</v>
      </c>
      <c r="G160" s="11">
        <v>1134444</v>
      </c>
      <c r="H160" s="11">
        <f>E160+F160-G160</f>
        <v>-37937284</v>
      </c>
      <c r="I160" s="11"/>
      <c r="J160" s="11">
        <f t="shared" si="52"/>
        <v>-37937284</v>
      </c>
      <c r="M160" s="30">
        <f t="shared" si="47"/>
        <v>0</v>
      </c>
      <c r="N160" t="s">
        <v>274</v>
      </c>
      <c r="O160">
        <v>-36802840</v>
      </c>
      <c r="P160" s="28">
        <v>0</v>
      </c>
      <c r="Q160" s="28">
        <v>1134444</v>
      </c>
      <c r="R160" s="32">
        <v>-37937284</v>
      </c>
      <c r="S160" s="8">
        <f t="shared" si="48"/>
        <v>0</v>
      </c>
      <c r="T160" s="8">
        <f t="shared" si="49"/>
        <v>0</v>
      </c>
      <c r="U160" s="11">
        <v>0</v>
      </c>
    </row>
    <row r="161" spans="1:140" s="9" customFormat="1" ht="13.5" customHeight="1" x14ac:dyDescent="0.25">
      <c r="A161" s="5" t="s">
        <v>994</v>
      </c>
      <c r="B161" s="5" t="s">
        <v>995</v>
      </c>
      <c r="C161" s="6">
        <v>14810404992.280001</v>
      </c>
      <c r="D161" s="7">
        <v>2</v>
      </c>
      <c r="E161" s="8">
        <f>E162+E212+E225+E239</f>
        <v>14810404992.279999</v>
      </c>
      <c r="F161" s="8">
        <f t="shared" ref="F161:J161" si="61">F162+F212+F225+F239</f>
        <v>9073026717.960001</v>
      </c>
      <c r="G161" s="8">
        <f t="shared" si="61"/>
        <v>6499871882.7200012</v>
      </c>
      <c r="H161" s="8">
        <f t="shared" si="61"/>
        <v>12237250157.039999</v>
      </c>
      <c r="I161" s="8">
        <f t="shared" si="61"/>
        <v>12237250157.039999</v>
      </c>
      <c r="J161" s="8">
        <f t="shared" si="61"/>
        <v>0</v>
      </c>
      <c r="K161" s="24"/>
      <c r="L161" s="11"/>
      <c r="M161" s="30">
        <f t="shared" si="47"/>
        <v>-65241642.770000458</v>
      </c>
      <c r="N161">
        <v>2</v>
      </c>
      <c r="O161">
        <v>14875646635.049999</v>
      </c>
      <c r="P161" s="28">
        <v>9073026717.9599991</v>
      </c>
      <c r="Q161" s="28">
        <v>6499871882.7200003</v>
      </c>
      <c r="R161" s="32">
        <v>12302491799.809999</v>
      </c>
      <c r="S161" s="8">
        <f t="shared" si="48"/>
        <v>0</v>
      </c>
      <c r="T161" s="8">
        <f t="shared" si="49"/>
        <v>0</v>
      </c>
      <c r="U161" s="11">
        <v>0</v>
      </c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</row>
    <row r="162" spans="1:140" s="17" customFormat="1" ht="13.5" customHeight="1" x14ac:dyDescent="0.25">
      <c r="A162" s="13" t="s">
        <v>996</v>
      </c>
      <c r="B162" s="13" t="s">
        <v>997</v>
      </c>
      <c r="C162" s="14">
        <v>8367638496.04</v>
      </c>
      <c r="D162" s="15">
        <v>2.4</v>
      </c>
      <c r="E162" s="16">
        <f>E163+E166+E168+E182+E194+E196+E203+E206+E208+E210</f>
        <v>8367638496.039999</v>
      </c>
      <c r="F162" s="16">
        <f t="shared" ref="F162:J162" si="62">F163+F166+F168+F182+F194+F196+F203+F206+F208+F210</f>
        <v>6355240690.500001</v>
      </c>
      <c r="G162" s="16">
        <f t="shared" si="62"/>
        <v>6185100381.7200012</v>
      </c>
      <c r="H162" s="16">
        <f t="shared" si="62"/>
        <v>8197498187.2599993</v>
      </c>
      <c r="I162" s="16">
        <f t="shared" si="62"/>
        <v>8197498187.2599993</v>
      </c>
      <c r="J162" s="16">
        <f t="shared" si="62"/>
        <v>0</v>
      </c>
      <c r="K162" s="24"/>
      <c r="L162" s="11"/>
      <c r="M162" s="30">
        <f t="shared" si="47"/>
        <v>474058357.07999897</v>
      </c>
      <c r="N162">
        <v>2.4</v>
      </c>
      <c r="O162">
        <v>7893580138.96</v>
      </c>
      <c r="P162" s="28">
        <v>6355240690.5</v>
      </c>
      <c r="Q162" s="28">
        <v>6185100381.7200003</v>
      </c>
      <c r="R162" s="32">
        <v>7723439830.1800003</v>
      </c>
      <c r="S162" s="8">
        <f t="shared" si="48"/>
        <v>0</v>
      </c>
      <c r="T162" s="8">
        <f t="shared" si="49"/>
        <v>0</v>
      </c>
      <c r="U162" s="27" t="s">
        <v>276</v>
      </c>
      <c r="V162" s="27">
        <v>-1</v>
      </c>
      <c r="W162" s="27">
        <v>0</v>
      </c>
      <c r="X162" s="27">
        <v>0</v>
      </c>
      <c r="Y162" s="27">
        <v>-1</v>
      </c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</row>
    <row r="163" spans="1:140" s="22" customFormat="1" ht="13.5" customHeight="1" x14ac:dyDescent="0.25">
      <c r="A163" s="18" t="s">
        <v>998</v>
      </c>
      <c r="B163" s="18" t="s">
        <v>999</v>
      </c>
      <c r="C163" s="19">
        <v>2953677894.1799998</v>
      </c>
      <c r="D163" s="20" t="s">
        <v>280</v>
      </c>
      <c r="E163" s="21">
        <f>SUM(E164:E165)</f>
        <v>2953677894.1799998</v>
      </c>
      <c r="F163" s="21">
        <f t="shared" ref="F163:J163" si="63">SUM(F164:F165)</f>
        <v>6074633446.1300001</v>
      </c>
      <c r="G163" s="21">
        <f t="shared" si="63"/>
        <v>5882958513.8500004</v>
      </c>
      <c r="H163" s="21">
        <f t="shared" si="63"/>
        <v>2762002961.8999996</v>
      </c>
      <c r="I163" s="21">
        <f t="shared" si="63"/>
        <v>2762002961.8999996</v>
      </c>
      <c r="J163" s="21">
        <f t="shared" si="63"/>
        <v>0</v>
      </c>
      <c r="K163" s="24"/>
      <c r="L163" s="11"/>
      <c r="M163" s="30">
        <f t="shared" si="47"/>
        <v>474434460.79999971</v>
      </c>
      <c r="N163" t="s">
        <v>280</v>
      </c>
      <c r="O163">
        <v>2479243433.3800001</v>
      </c>
      <c r="P163" s="28">
        <v>6074633446.1300001</v>
      </c>
      <c r="Q163" s="28">
        <v>5882958513.8500004</v>
      </c>
      <c r="R163" s="32">
        <v>2287568501.0999999</v>
      </c>
      <c r="S163" s="8">
        <f t="shared" si="48"/>
        <v>0</v>
      </c>
      <c r="T163" s="8">
        <f t="shared" si="49"/>
        <v>0</v>
      </c>
      <c r="U163" s="27" t="s">
        <v>277</v>
      </c>
      <c r="V163" s="27">
        <v>1</v>
      </c>
      <c r="W163" s="27">
        <v>0</v>
      </c>
      <c r="X163" s="27">
        <v>0</v>
      </c>
      <c r="Y163" s="27">
        <v>1</v>
      </c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</row>
    <row r="164" spans="1:140" ht="13.5" customHeight="1" x14ac:dyDescent="0.25">
      <c r="A164" s="1" t="s">
        <v>1000</v>
      </c>
      <c r="B164" s="1" t="s">
        <v>1001</v>
      </c>
      <c r="C164" s="2">
        <v>1009420948.5599999</v>
      </c>
      <c r="D164" s="4" t="s">
        <v>282</v>
      </c>
      <c r="E164" s="11">
        <v>1009420948.5599999</v>
      </c>
      <c r="F164" s="11">
        <v>6074633446.1300001</v>
      </c>
      <c r="G164" s="11">
        <v>5882958513.8500004</v>
      </c>
      <c r="H164" s="11">
        <f>E164+G164-F164</f>
        <v>817746016.27999973</v>
      </c>
      <c r="I164" s="11">
        <f t="shared" ref="I164:I224" si="64">H164</f>
        <v>817746016.27999973</v>
      </c>
      <c r="J164" s="11">
        <v>0</v>
      </c>
      <c r="M164" s="30">
        <f>H164-R164</f>
        <v>474434460.79999971</v>
      </c>
      <c r="N164" t="s">
        <v>282</v>
      </c>
      <c r="O164">
        <v>534986487.75999999</v>
      </c>
      <c r="P164" s="28">
        <v>6074633446.1300001</v>
      </c>
      <c r="Q164" s="28">
        <v>5882958513.8500004</v>
      </c>
      <c r="R164" s="32">
        <v>343311555.48000002</v>
      </c>
      <c r="S164" s="8">
        <f t="shared" si="48"/>
        <v>0</v>
      </c>
      <c r="T164" s="8">
        <f t="shared" si="49"/>
        <v>0</v>
      </c>
      <c r="U164" s="11">
        <v>0</v>
      </c>
    </row>
    <row r="165" spans="1:140" ht="13.5" customHeight="1" x14ac:dyDescent="0.25">
      <c r="A165" s="1" t="s">
        <v>1002</v>
      </c>
      <c r="B165" s="1" t="s">
        <v>1003</v>
      </c>
      <c r="C165" s="2">
        <v>1944256945.6199999</v>
      </c>
      <c r="D165" s="4" t="s">
        <v>284</v>
      </c>
      <c r="E165" s="11">
        <v>1944256945.6199999</v>
      </c>
      <c r="F165" s="11">
        <v>0</v>
      </c>
      <c r="G165" s="11">
        <v>0</v>
      </c>
      <c r="H165" s="11">
        <f>E165+G165-F165</f>
        <v>1944256945.6199999</v>
      </c>
      <c r="I165" s="11">
        <f t="shared" si="64"/>
        <v>1944256945.6199999</v>
      </c>
      <c r="J165" s="11">
        <v>0</v>
      </c>
      <c r="M165" s="30">
        <f t="shared" si="47"/>
        <v>0</v>
      </c>
      <c r="N165" t="s">
        <v>284</v>
      </c>
      <c r="O165">
        <v>1944256945.6199999</v>
      </c>
      <c r="P165" s="28">
        <v>0</v>
      </c>
      <c r="Q165" s="28">
        <v>0</v>
      </c>
      <c r="R165" s="32">
        <v>1944256945.6199999</v>
      </c>
      <c r="S165" s="8">
        <f t="shared" si="48"/>
        <v>0</v>
      </c>
      <c r="T165" s="8">
        <f t="shared" si="49"/>
        <v>0</v>
      </c>
      <c r="U165" s="11">
        <v>0</v>
      </c>
    </row>
    <row r="166" spans="1:140" s="22" customFormat="1" ht="13.5" customHeight="1" x14ac:dyDescent="0.25">
      <c r="A166" s="18" t="s">
        <v>1004</v>
      </c>
      <c r="B166" s="18" t="s">
        <v>1005</v>
      </c>
      <c r="C166" s="19">
        <v>114285.72</v>
      </c>
      <c r="D166" s="20" t="s">
        <v>286</v>
      </c>
      <c r="E166" s="21">
        <f>SUM(E167)</f>
        <v>114285.72</v>
      </c>
      <c r="F166" s="21">
        <f t="shared" ref="F166:J166" si="65">SUM(F167)</f>
        <v>0</v>
      </c>
      <c r="G166" s="21">
        <f t="shared" si="65"/>
        <v>0</v>
      </c>
      <c r="H166" s="21">
        <f t="shared" si="65"/>
        <v>114285.72</v>
      </c>
      <c r="I166" s="21">
        <f t="shared" si="65"/>
        <v>114285.72</v>
      </c>
      <c r="J166" s="21">
        <f t="shared" si="65"/>
        <v>0</v>
      </c>
      <c r="K166" s="24"/>
      <c r="L166" s="11"/>
      <c r="M166" s="30">
        <f t="shared" si="47"/>
        <v>0</v>
      </c>
      <c r="N166" t="s">
        <v>286</v>
      </c>
      <c r="O166">
        <v>114285.72</v>
      </c>
      <c r="P166" s="28">
        <v>0</v>
      </c>
      <c r="Q166" s="28">
        <v>0</v>
      </c>
      <c r="R166" s="32">
        <v>114285.72</v>
      </c>
      <c r="S166" s="8">
        <f t="shared" si="48"/>
        <v>0</v>
      </c>
      <c r="T166" s="8">
        <f t="shared" si="49"/>
        <v>0</v>
      </c>
      <c r="U166" s="11">
        <v>0</v>
      </c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</row>
    <row r="167" spans="1:140" ht="13.5" customHeight="1" x14ac:dyDescent="0.25">
      <c r="A167" s="1" t="s">
        <v>1006</v>
      </c>
      <c r="B167" s="1" t="s">
        <v>792</v>
      </c>
      <c r="C167" s="2">
        <v>114285.72</v>
      </c>
      <c r="D167" s="4" t="s">
        <v>288</v>
      </c>
      <c r="E167" s="11">
        <v>114285.72</v>
      </c>
      <c r="F167" s="11">
        <v>0</v>
      </c>
      <c r="G167" s="11">
        <v>0</v>
      </c>
      <c r="H167" s="11">
        <f>E167+G167-F167</f>
        <v>114285.72</v>
      </c>
      <c r="I167" s="11">
        <f t="shared" si="64"/>
        <v>114285.72</v>
      </c>
      <c r="J167" s="11">
        <v>0</v>
      </c>
      <c r="M167" s="30">
        <f t="shared" si="47"/>
        <v>0</v>
      </c>
      <c r="N167" t="s">
        <v>288</v>
      </c>
      <c r="O167">
        <v>114285.72</v>
      </c>
      <c r="P167" s="28">
        <v>0</v>
      </c>
      <c r="Q167" s="28">
        <v>0</v>
      </c>
      <c r="R167" s="32">
        <v>114285.72</v>
      </c>
      <c r="S167" s="8">
        <f t="shared" si="48"/>
        <v>0</v>
      </c>
      <c r="T167" s="8">
        <f t="shared" si="49"/>
        <v>0</v>
      </c>
      <c r="U167" s="11">
        <v>0</v>
      </c>
    </row>
    <row r="168" spans="1:140" s="22" customFormat="1" ht="13.5" customHeight="1" x14ac:dyDescent="0.25">
      <c r="A168" s="18" t="s">
        <v>1007</v>
      </c>
      <c r="B168" s="18" t="s">
        <v>1008</v>
      </c>
      <c r="C168" s="19">
        <v>1662697480.99</v>
      </c>
      <c r="D168" s="20" t="s">
        <v>289</v>
      </c>
      <c r="E168" s="21">
        <f>SUM(E169:E181)</f>
        <v>1662697480.9900002</v>
      </c>
      <c r="F168" s="21">
        <f t="shared" ref="F168:J168" si="66">SUM(F169:F181)</f>
        <v>244999451.84999999</v>
      </c>
      <c r="G168" s="21">
        <f t="shared" si="66"/>
        <v>199154814.84999999</v>
      </c>
      <c r="H168" s="21">
        <f t="shared" si="66"/>
        <v>1616852843.9900002</v>
      </c>
      <c r="I168" s="21">
        <f t="shared" si="66"/>
        <v>1616852843.9900002</v>
      </c>
      <c r="J168" s="21">
        <f t="shared" si="66"/>
        <v>0</v>
      </c>
      <c r="K168" s="24"/>
      <c r="L168" s="11"/>
      <c r="M168" s="30">
        <f t="shared" si="47"/>
        <v>-77.999999761581421</v>
      </c>
      <c r="N168" t="s">
        <v>289</v>
      </c>
      <c r="O168">
        <v>1662697558.99</v>
      </c>
      <c r="P168" s="28">
        <v>244999451.84999999</v>
      </c>
      <c r="Q168" s="28">
        <v>199154814.84999999</v>
      </c>
      <c r="R168" s="32">
        <v>1616852921.99</v>
      </c>
      <c r="S168" s="8">
        <f t="shared" si="48"/>
        <v>0</v>
      </c>
      <c r="T168" s="8">
        <f t="shared" si="49"/>
        <v>0</v>
      </c>
      <c r="U168" s="22">
        <v>0</v>
      </c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</row>
    <row r="169" spans="1:140" ht="13.5" customHeight="1" x14ac:dyDescent="0.25">
      <c r="A169" s="1" t="s">
        <v>1009</v>
      </c>
      <c r="B169" s="1" t="s">
        <v>1010</v>
      </c>
      <c r="C169" s="2">
        <v>207159028</v>
      </c>
      <c r="D169" s="4" t="s">
        <v>292</v>
      </c>
      <c r="E169" s="3">
        <v>207159028</v>
      </c>
      <c r="F169" s="11">
        <v>24628674</v>
      </c>
      <c r="G169" s="11">
        <v>0</v>
      </c>
      <c r="H169" s="11">
        <f t="shared" ref="H169:H181" si="67">E169+G169-F169</f>
        <v>182530354</v>
      </c>
      <c r="I169" s="11">
        <f t="shared" si="64"/>
        <v>182530354</v>
      </c>
      <c r="J169" s="3">
        <v>0</v>
      </c>
      <c r="M169" s="30">
        <f t="shared" si="47"/>
        <v>0</v>
      </c>
      <c r="N169" t="s">
        <v>292</v>
      </c>
      <c r="O169">
        <v>207159028</v>
      </c>
      <c r="P169" s="28">
        <v>24628674</v>
      </c>
      <c r="Q169" s="28">
        <v>0</v>
      </c>
      <c r="R169" s="32">
        <v>182530354</v>
      </c>
      <c r="S169" s="8">
        <f t="shared" si="48"/>
        <v>0</v>
      </c>
      <c r="T169" s="8">
        <f t="shared" si="49"/>
        <v>0</v>
      </c>
      <c r="U169" s="27" t="s">
        <v>291</v>
      </c>
      <c r="V169" s="27">
        <v>78</v>
      </c>
      <c r="W169" s="27">
        <v>0</v>
      </c>
      <c r="X169" s="27">
        <v>0</v>
      </c>
      <c r="Y169" s="27">
        <v>78</v>
      </c>
      <c r="Z169" s="29">
        <f>F169-W169</f>
        <v>24628674</v>
      </c>
    </row>
    <row r="170" spans="1:140" ht="13.5" customHeight="1" x14ac:dyDescent="0.25">
      <c r="A170" s="1" t="s">
        <v>1011</v>
      </c>
      <c r="B170" s="1" t="s">
        <v>1012</v>
      </c>
      <c r="C170" s="2">
        <v>149925976.5</v>
      </c>
      <c r="D170" s="4" t="s">
        <v>294</v>
      </c>
      <c r="E170" s="11">
        <v>149925976.5</v>
      </c>
      <c r="F170" s="11">
        <v>139750483.84999999</v>
      </c>
      <c r="G170" s="11">
        <v>130940617.84999999</v>
      </c>
      <c r="H170" s="11">
        <f t="shared" si="67"/>
        <v>141116110.50000003</v>
      </c>
      <c r="I170" s="11">
        <f t="shared" si="64"/>
        <v>141116110.50000003</v>
      </c>
      <c r="J170" s="11">
        <v>0</v>
      </c>
      <c r="M170" s="30">
        <f t="shared" si="47"/>
        <v>0</v>
      </c>
      <c r="N170" t="s">
        <v>294</v>
      </c>
      <c r="O170">
        <v>149925976.5</v>
      </c>
      <c r="P170" s="28">
        <v>139750483.84999999</v>
      </c>
      <c r="Q170" s="28">
        <v>130940617.84999999</v>
      </c>
      <c r="R170" s="32">
        <v>141116110.5</v>
      </c>
      <c r="S170" s="8">
        <f t="shared" si="48"/>
        <v>0</v>
      </c>
      <c r="T170" s="8">
        <f t="shared" si="49"/>
        <v>0</v>
      </c>
      <c r="U170" s="29">
        <v>0</v>
      </c>
      <c r="V170" s="27"/>
      <c r="W170" s="27"/>
      <c r="X170" s="27"/>
      <c r="Y170" s="27"/>
      <c r="Z170" s="27"/>
    </row>
    <row r="171" spans="1:140" ht="13.5" customHeight="1" x14ac:dyDescent="0.25">
      <c r="A171" s="1" t="s">
        <v>1013</v>
      </c>
      <c r="B171" s="1" t="s">
        <v>1014</v>
      </c>
      <c r="C171" s="2">
        <v>86623976.5</v>
      </c>
      <c r="D171" s="4" t="s">
        <v>296</v>
      </c>
      <c r="E171" s="11">
        <v>86623976.5</v>
      </c>
      <c r="F171" s="11">
        <v>27616454</v>
      </c>
      <c r="G171" s="11">
        <v>20841510</v>
      </c>
      <c r="H171" s="11">
        <f t="shared" si="67"/>
        <v>79849032.5</v>
      </c>
      <c r="I171" s="11">
        <f t="shared" si="64"/>
        <v>79849032.5</v>
      </c>
      <c r="J171" s="11">
        <v>0</v>
      </c>
      <c r="M171" s="30">
        <f t="shared" si="47"/>
        <v>0</v>
      </c>
      <c r="N171" t="s">
        <v>296</v>
      </c>
      <c r="O171">
        <v>86623976.5</v>
      </c>
      <c r="P171" s="28">
        <v>27616454</v>
      </c>
      <c r="Q171" s="28">
        <v>20841510</v>
      </c>
      <c r="R171" s="32">
        <v>79849032.5</v>
      </c>
      <c r="S171" s="8">
        <f t="shared" si="48"/>
        <v>0</v>
      </c>
      <c r="T171" s="8">
        <f t="shared" si="49"/>
        <v>0</v>
      </c>
      <c r="U171" s="29">
        <v>0</v>
      </c>
      <c r="V171" s="27"/>
      <c r="W171" s="27"/>
      <c r="X171" s="27"/>
      <c r="Y171" s="27"/>
      <c r="Z171" s="27"/>
    </row>
    <row r="172" spans="1:140" ht="13.5" customHeight="1" x14ac:dyDescent="0.25">
      <c r="A172" s="1" t="s">
        <v>1015</v>
      </c>
      <c r="B172" s="1" t="s">
        <v>1016</v>
      </c>
      <c r="C172" s="2">
        <v>94817329</v>
      </c>
      <c r="D172" s="4" t="s">
        <v>298</v>
      </c>
      <c r="E172" s="11">
        <v>94817329</v>
      </c>
      <c r="F172" s="11">
        <v>14178900</v>
      </c>
      <c r="G172" s="11">
        <v>10470701</v>
      </c>
      <c r="H172" s="11">
        <f t="shared" si="67"/>
        <v>91109130</v>
      </c>
      <c r="I172" s="11">
        <f t="shared" si="64"/>
        <v>91109130</v>
      </c>
      <c r="J172" s="11">
        <v>0</v>
      </c>
      <c r="M172" s="30">
        <f t="shared" si="47"/>
        <v>0</v>
      </c>
      <c r="N172" t="s">
        <v>298</v>
      </c>
      <c r="O172">
        <v>94817329</v>
      </c>
      <c r="P172" s="28">
        <v>14178900</v>
      </c>
      <c r="Q172" s="28">
        <v>10470701</v>
      </c>
      <c r="R172" s="32">
        <v>91109130</v>
      </c>
      <c r="S172" s="8">
        <f t="shared" si="48"/>
        <v>0</v>
      </c>
      <c r="T172" s="8">
        <f t="shared" si="49"/>
        <v>0</v>
      </c>
      <c r="U172" s="29">
        <v>0</v>
      </c>
      <c r="V172" s="27"/>
      <c r="W172" s="27"/>
      <c r="X172" s="27"/>
      <c r="Y172" s="27"/>
      <c r="Z172" s="27"/>
    </row>
    <row r="173" spans="1:140" ht="13.5" customHeight="1" x14ac:dyDescent="0.25">
      <c r="A173" s="1" t="s">
        <v>1017</v>
      </c>
      <c r="B173" s="1" t="s">
        <v>828</v>
      </c>
      <c r="C173" s="2">
        <v>5961148</v>
      </c>
      <c r="D173" s="4" t="s">
        <v>300</v>
      </c>
      <c r="E173" s="11">
        <v>5961148</v>
      </c>
      <c r="F173" s="11">
        <v>389700</v>
      </c>
      <c r="G173" s="11">
        <v>1696796</v>
      </c>
      <c r="H173" s="11">
        <f t="shared" si="67"/>
        <v>7268244</v>
      </c>
      <c r="I173" s="11">
        <f t="shared" si="64"/>
        <v>7268244</v>
      </c>
      <c r="J173" s="11">
        <v>0</v>
      </c>
      <c r="M173" s="30">
        <f t="shared" si="47"/>
        <v>0</v>
      </c>
      <c r="N173" t="s">
        <v>300</v>
      </c>
      <c r="O173">
        <v>5961148</v>
      </c>
      <c r="P173" s="28">
        <v>389700</v>
      </c>
      <c r="Q173" s="28">
        <v>1696796</v>
      </c>
      <c r="R173" s="32">
        <v>7268244</v>
      </c>
      <c r="S173" s="8">
        <f t="shared" si="48"/>
        <v>0</v>
      </c>
      <c r="T173" s="8">
        <f t="shared" si="49"/>
        <v>0</v>
      </c>
      <c r="U173" s="29">
        <v>0</v>
      </c>
      <c r="V173" s="27"/>
      <c r="W173" s="27"/>
      <c r="X173" s="27"/>
      <c r="Y173" s="27"/>
      <c r="Z173" s="27"/>
    </row>
    <row r="174" spans="1:140" ht="13.5" customHeight="1" x14ac:dyDescent="0.25">
      <c r="A174" s="1" t="s">
        <v>1018</v>
      </c>
      <c r="B174" s="1" t="s">
        <v>1019</v>
      </c>
      <c r="C174" s="2">
        <v>0</v>
      </c>
      <c r="E174" s="11">
        <v>0</v>
      </c>
      <c r="F174" s="11"/>
      <c r="G174" s="11"/>
      <c r="H174" s="11">
        <f t="shared" si="67"/>
        <v>0</v>
      </c>
      <c r="I174" s="11">
        <f t="shared" si="64"/>
        <v>0</v>
      </c>
      <c r="J174" s="11">
        <v>0</v>
      </c>
      <c r="M174" s="30">
        <f t="shared" si="47"/>
        <v>0</v>
      </c>
      <c r="S174" s="8">
        <f t="shared" si="48"/>
        <v>0</v>
      </c>
      <c r="T174" s="8">
        <f t="shared" si="49"/>
        <v>0</v>
      </c>
      <c r="U174" s="29">
        <v>0</v>
      </c>
      <c r="V174" s="27"/>
      <c r="W174" s="27"/>
      <c r="X174" s="27"/>
      <c r="Y174" s="27"/>
      <c r="Z174" s="27"/>
    </row>
    <row r="175" spans="1:140" ht="13.5" customHeight="1" x14ac:dyDescent="0.25">
      <c r="A175" s="1" t="s">
        <v>1020</v>
      </c>
      <c r="B175" s="1" t="s">
        <v>1021</v>
      </c>
      <c r="C175" s="2">
        <v>7855229</v>
      </c>
      <c r="D175" s="4" t="s">
        <v>301</v>
      </c>
      <c r="E175" s="11">
        <v>7855229</v>
      </c>
      <c r="F175" s="11">
        <v>989900</v>
      </c>
      <c r="G175" s="11">
        <v>728752</v>
      </c>
      <c r="H175" s="11">
        <f t="shared" si="67"/>
        <v>7594081</v>
      </c>
      <c r="I175" s="11">
        <f t="shared" si="64"/>
        <v>7594081</v>
      </c>
      <c r="J175" s="11">
        <v>0</v>
      </c>
      <c r="M175" s="30">
        <f t="shared" si="47"/>
        <v>0</v>
      </c>
      <c r="N175" t="s">
        <v>301</v>
      </c>
      <c r="O175">
        <v>7855229</v>
      </c>
      <c r="P175" s="28">
        <v>989900</v>
      </c>
      <c r="Q175" s="28">
        <v>728752</v>
      </c>
      <c r="R175" s="32">
        <v>7594081</v>
      </c>
      <c r="S175" s="8">
        <f t="shared" si="48"/>
        <v>0</v>
      </c>
      <c r="T175" s="8">
        <f t="shared" si="49"/>
        <v>0</v>
      </c>
      <c r="U175" s="29">
        <v>0</v>
      </c>
      <c r="V175" s="27"/>
      <c r="W175" s="27"/>
      <c r="X175" s="27"/>
      <c r="Y175" s="27"/>
      <c r="Z175" s="27"/>
    </row>
    <row r="176" spans="1:140" ht="13.5" customHeight="1" x14ac:dyDescent="0.25">
      <c r="A176" s="1" t="s">
        <v>1022</v>
      </c>
      <c r="B176" s="1" t="s">
        <v>1023</v>
      </c>
      <c r="C176" s="2">
        <v>126752</v>
      </c>
      <c r="D176" s="4" t="s">
        <v>303</v>
      </c>
      <c r="E176" s="11">
        <v>126752</v>
      </c>
      <c r="F176" s="11">
        <v>0</v>
      </c>
      <c r="G176" s="11">
        <v>0</v>
      </c>
      <c r="H176" s="11">
        <f t="shared" si="67"/>
        <v>126752</v>
      </c>
      <c r="I176" s="11">
        <f t="shared" si="64"/>
        <v>126752</v>
      </c>
      <c r="J176" s="11">
        <v>0</v>
      </c>
      <c r="M176" s="30">
        <f t="shared" si="47"/>
        <v>0</v>
      </c>
      <c r="N176" t="s">
        <v>303</v>
      </c>
      <c r="O176">
        <v>126752</v>
      </c>
      <c r="P176" s="28">
        <v>0</v>
      </c>
      <c r="Q176" s="28">
        <v>0</v>
      </c>
      <c r="R176" s="32">
        <v>126752</v>
      </c>
      <c r="S176" s="8">
        <f t="shared" si="48"/>
        <v>0</v>
      </c>
      <c r="T176" s="8">
        <f t="shared" si="49"/>
        <v>0</v>
      </c>
      <c r="U176" s="29">
        <v>0</v>
      </c>
      <c r="V176" s="27"/>
      <c r="W176" s="27"/>
      <c r="X176" s="27"/>
      <c r="Y176" s="27"/>
      <c r="Z176" s="27"/>
    </row>
    <row r="177" spans="1:140" ht="13.5" customHeight="1" x14ac:dyDescent="0.25">
      <c r="A177" s="1" t="s">
        <v>1024</v>
      </c>
      <c r="B177" s="1" t="s">
        <v>1025</v>
      </c>
      <c r="C177" s="2">
        <v>26382665</v>
      </c>
      <c r="D177" s="4" t="s">
        <v>305</v>
      </c>
      <c r="E177" s="11">
        <v>26382665</v>
      </c>
      <c r="F177" s="11">
        <v>16658453</v>
      </c>
      <c r="G177" s="11">
        <v>14435508</v>
      </c>
      <c r="H177" s="11">
        <f t="shared" si="67"/>
        <v>24159720</v>
      </c>
      <c r="I177" s="11">
        <f t="shared" si="64"/>
        <v>24159720</v>
      </c>
      <c r="J177" s="11"/>
      <c r="M177" s="30">
        <f t="shared" si="47"/>
        <v>0</v>
      </c>
      <c r="N177" t="s">
        <v>305</v>
      </c>
      <c r="O177">
        <v>26382665</v>
      </c>
      <c r="P177" s="28">
        <v>16658453</v>
      </c>
      <c r="Q177" s="28">
        <v>14435508</v>
      </c>
      <c r="R177" s="32">
        <v>24159720</v>
      </c>
      <c r="S177" s="8">
        <f t="shared" si="48"/>
        <v>0</v>
      </c>
      <c r="T177" s="8">
        <f t="shared" si="49"/>
        <v>0</v>
      </c>
      <c r="U177" s="29">
        <v>0</v>
      </c>
      <c r="V177" s="27"/>
      <c r="W177" s="27"/>
      <c r="X177" s="27"/>
      <c r="Y177" s="27"/>
      <c r="Z177" s="27"/>
    </row>
    <row r="178" spans="1:140" ht="13.5" customHeight="1" x14ac:dyDescent="0.25">
      <c r="A178" s="1" t="s">
        <v>1026</v>
      </c>
      <c r="B178" s="1" t="s">
        <v>1027</v>
      </c>
      <c r="C178" s="2">
        <v>41643055</v>
      </c>
      <c r="D178" s="4" t="s">
        <v>307</v>
      </c>
      <c r="E178" s="11">
        <v>41643055</v>
      </c>
      <c r="F178" s="11">
        <v>2840100</v>
      </c>
      <c r="G178" s="11">
        <v>2094143</v>
      </c>
      <c r="H178" s="11">
        <f t="shared" si="67"/>
        <v>40897098</v>
      </c>
      <c r="I178" s="11">
        <f t="shared" si="64"/>
        <v>40897098</v>
      </c>
      <c r="J178" s="11">
        <v>0</v>
      </c>
      <c r="M178" s="30">
        <f t="shared" si="47"/>
        <v>0</v>
      </c>
      <c r="N178" t="s">
        <v>307</v>
      </c>
      <c r="O178">
        <v>41643055</v>
      </c>
      <c r="P178" s="28">
        <v>2840100</v>
      </c>
      <c r="Q178" s="28">
        <v>2094143</v>
      </c>
      <c r="R178" s="32">
        <v>40897098</v>
      </c>
      <c r="S178" s="8">
        <f t="shared" si="48"/>
        <v>0</v>
      </c>
      <c r="T178" s="8">
        <f t="shared" si="49"/>
        <v>0</v>
      </c>
      <c r="U178" s="29">
        <v>0</v>
      </c>
      <c r="V178" s="27"/>
      <c r="W178" s="27"/>
      <c r="X178" s="27"/>
      <c r="Y178" s="27"/>
      <c r="Z178" s="27"/>
    </row>
    <row r="179" spans="1:140" ht="13.5" customHeight="1" x14ac:dyDescent="0.25">
      <c r="A179" s="1" t="s">
        <v>1028</v>
      </c>
      <c r="B179" s="1" t="s">
        <v>1029</v>
      </c>
      <c r="C179" s="2">
        <v>351957105.88999999</v>
      </c>
      <c r="D179" s="4" t="s">
        <v>309</v>
      </c>
      <c r="E179" s="11">
        <v>351957105.88999999</v>
      </c>
      <c r="F179" s="11">
        <v>0</v>
      </c>
      <c r="G179" s="11">
        <v>0</v>
      </c>
      <c r="H179" s="11">
        <f t="shared" si="67"/>
        <v>351957105.88999999</v>
      </c>
      <c r="I179" s="11">
        <f t="shared" si="64"/>
        <v>351957105.88999999</v>
      </c>
      <c r="J179" s="11">
        <v>0</v>
      </c>
      <c r="M179" s="30">
        <f t="shared" si="47"/>
        <v>0</v>
      </c>
      <c r="N179" t="s">
        <v>309</v>
      </c>
      <c r="O179">
        <v>351957105.88999999</v>
      </c>
      <c r="P179" s="28">
        <v>0</v>
      </c>
      <c r="Q179" s="28">
        <v>0</v>
      </c>
      <c r="R179" s="32">
        <v>351957105.88999999</v>
      </c>
      <c r="S179" s="8">
        <f t="shared" si="48"/>
        <v>0</v>
      </c>
      <c r="T179" s="8">
        <f t="shared" si="49"/>
        <v>0</v>
      </c>
      <c r="U179" s="29">
        <v>0</v>
      </c>
      <c r="V179" s="27"/>
      <c r="W179" s="27"/>
      <c r="X179" s="27"/>
      <c r="Y179" s="27"/>
      <c r="Z179" s="27"/>
    </row>
    <row r="180" spans="1:140" ht="13.5" customHeight="1" x14ac:dyDescent="0.25">
      <c r="A180" s="1" t="s">
        <v>1030</v>
      </c>
      <c r="B180" s="1" t="s">
        <v>1031</v>
      </c>
      <c r="C180" s="2">
        <v>614207880.95000005</v>
      </c>
      <c r="D180" s="4" t="s">
        <v>311</v>
      </c>
      <c r="E180" s="11">
        <v>614207880.95000005</v>
      </c>
      <c r="F180" s="11">
        <v>17946787</v>
      </c>
      <c r="G180" s="11">
        <v>17946787</v>
      </c>
      <c r="H180" s="11">
        <f t="shared" si="67"/>
        <v>614207880.95000005</v>
      </c>
      <c r="I180" s="11">
        <f t="shared" si="64"/>
        <v>614207880.95000005</v>
      </c>
      <c r="J180" s="11">
        <v>0</v>
      </c>
      <c r="M180" s="30">
        <f t="shared" si="47"/>
        <v>0</v>
      </c>
      <c r="N180" t="s">
        <v>311</v>
      </c>
      <c r="O180">
        <v>614207880.95000005</v>
      </c>
      <c r="P180" s="28">
        <v>17946787</v>
      </c>
      <c r="Q180" s="28">
        <v>17946787</v>
      </c>
      <c r="R180" s="32">
        <v>614207880.95000005</v>
      </c>
      <c r="S180" s="8">
        <f t="shared" si="48"/>
        <v>0</v>
      </c>
      <c r="T180" s="8">
        <f t="shared" si="49"/>
        <v>0</v>
      </c>
      <c r="U180" s="29">
        <v>0</v>
      </c>
      <c r="V180" s="27"/>
      <c r="W180" s="27"/>
      <c r="X180" s="27"/>
      <c r="Y180" s="27"/>
      <c r="Z180" s="27"/>
    </row>
    <row r="181" spans="1:140" ht="13.5" customHeight="1" x14ac:dyDescent="0.25">
      <c r="A181" s="1" t="s">
        <v>1032</v>
      </c>
      <c r="B181" s="1" t="s">
        <v>1033</v>
      </c>
      <c r="C181" s="2">
        <v>76037335.150000006</v>
      </c>
      <c r="D181" s="4" t="s">
        <v>313</v>
      </c>
      <c r="E181" s="11">
        <v>76037335.150000006</v>
      </c>
      <c r="F181" s="11">
        <v>0</v>
      </c>
      <c r="G181" s="11">
        <v>0</v>
      </c>
      <c r="H181" s="11">
        <f t="shared" si="67"/>
        <v>76037335.150000006</v>
      </c>
      <c r="I181" s="11">
        <f t="shared" si="64"/>
        <v>76037335.150000006</v>
      </c>
      <c r="J181" s="11">
        <v>0</v>
      </c>
      <c r="M181" s="30">
        <f t="shared" si="47"/>
        <v>0</v>
      </c>
      <c r="N181" t="s">
        <v>313</v>
      </c>
      <c r="O181">
        <v>76037335.150000006</v>
      </c>
      <c r="P181" s="28">
        <v>0</v>
      </c>
      <c r="Q181" s="28">
        <v>0</v>
      </c>
      <c r="R181" s="32">
        <v>76037335.150000006</v>
      </c>
      <c r="S181" s="8">
        <f t="shared" si="48"/>
        <v>0</v>
      </c>
      <c r="T181" s="8">
        <f t="shared" si="49"/>
        <v>0</v>
      </c>
      <c r="U181" s="29">
        <v>0</v>
      </c>
      <c r="V181" s="27"/>
      <c r="W181" s="27"/>
      <c r="X181" s="27"/>
      <c r="Y181" s="27"/>
      <c r="Z181" s="27"/>
    </row>
    <row r="182" spans="1:140" s="22" customFormat="1" ht="13.5" customHeight="1" x14ac:dyDescent="0.25">
      <c r="A182" s="18" t="s">
        <v>1034</v>
      </c>
      <c r="B182" s="18" t="s">
        <v>1035</v>
      </c>
      <c r="C182" s="19">
        <v>37145385.649999999</v>
      </c>
      <c r="D182" s="20" t="s">
        <v>322</v>
      </c>
      <c r="E182" s="21">
        <f>SUM(E183:E193)</f>
        <v>37145385.650000006</v>
      </c>
      <c r="F182" s="21">
        <f t="shared" ref="F182:J182" si="68">SUM(F183:F193)</f>
        <v>35535330</v>
      </c>
      <c r="G182" s="21">
        <f t="shared" si="68"/>
        <v>102986565.88</v>
      </c>
      <c r="H182" s="21">
        <f t="shared" si="68"/>
        <v>104596621.53</v>
      </c>
      <c r="I182" s="21">
        <f t="shared" si="68"/>
        <v>104596621.53</v>
      </c>
      <c r="J182" s="21">
        <f t="shared" si="68"/>
        <v>0</v>
      </c>
      <c r="K182" s="24"/>
      <c r="L182" s="11"/>
      <c r="M182" s="30">
        <f t="shared" si="47"/>
        <v>21747569.5</v>
      </c>
      <c r="N182" t="s">
        <v>322</v>
      </c>
      <c r="O182">
        <v>37521520.149999999</v>
      </c>
      <c r="P182" s="28">
        <v>35535330</v>
      </c>
      <c r="Q182" s="28">
        <v>80862861.879999995</v>
      </c>
      <c r="R182" s="32">
        <v>82849052.030000001</v>
      </c>
      <c r="S182" s="8">
        <f t="shared" si="48"/>
        <v>0</v>
      </c>
      <c r="T182" s="8">
        <f t="shared" si="49"/>
        <v>22123704</v>
      </c>
      <c r="U182" s="27" t="s">
        <v>315</v>
      </c>
      <c r="V182" s="27">
        <v>66</v>
      </c>
      <c r="W182" s="27">
        <v>0</v>
      </c>
      <c r="X182" s="27">
        <v>0</v>
      </c>
      <c r="Y182" s="27">
        <v>66</v>
      </c>
      <c r="Z182" s="27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</row>
    <row r="183" spans="1:140" ht="13.5" customHeight="1" x14ac:dyDescent="0.25">
      <c r="A183" s="1"/>
      <c r="B183" s="1"/>
      <c r="C183" s="2"/>
      <c r="D183" s="4" t="s">
        <v>324</v>
      </c>
      <c r="F183" s="11"/>
      <c r="G183" s="11"/>
      <c r="H183" s="11"/>
      <c r="M183" s="30">
        <f>Y193-R183</f>
        <v>0</v>
      </c>
      <c r="N183" t="s">
        <v>324</v>
      </c>
      <c r="O183">
        <v>-436800.01</v>
      </c>
      <c r="P183" s="28">
        <v>0</v>
      </c>
      <c r="Q183" s="28">
        <v>0</v>
      </c>
      <c r="R183" s="32">
        <v>-436800.01</v>
      </c>
      <c r="S183" s="8">
        <f>W193-P183</f>
        <v>0</v>
      </c>
      <c r="T183" s="8">
        <f>X193-Q183</f>
        <v>0</v>
      </c>
      <c r="U183" s="27" t="s">
        <v>317</v>
      </c>
      <c r="V183" s="27">
        <v>313.2</v>
      </c>
      <c r="W183" s="27">
        <v>0</v>
      </c>
      <c r="X183" s="27">
        <v>0</v>
      </c>
      <c r="Y183" s="27">
        <v>313.2</v>
      </c>
      <c r="Z183" s="27"/>
    </row>
    <row r="184" spans="1:140" ht="13.5" customHeight="1" x14ac:dyDescent="0.25">
      <c r="A184" s="1" t="s">
        <v>1036</v>
      </c>
      <c r="B184" s="1" t="s">
        <v>1029</v>
      </c>
      <c r="C184" s="2">
        <v>91167.21</v>
      </c>
      <c r="D184" s="4" t="s">
        <v>326</v>
      </c>
      <c r="E184" s="11">
        <v>91167.21</v>
      </c>
      <c r="F184" s="11">
        <v>1008402</v>
      </c>
      <c r="G184" s="11">
        <v>4839345.5</v>
      </c>
      <c r="H184" s="11">
        <f t="shared" ref="H184:H193" si="69">E184+G184-F184</f>
        <v>3922110.71</v>
      </c>
      <c r="I184" s="11">
        <f t="shared" si="64"/>
        <v>3922110.71</v>
      </c>
      <c r="J184" s="11">
        <v>0</v>
      </c>
      <c r="M184" s="30">
        <f t="shared" si="47"/>
        <v>-812934.50999999978</v>
      </c>
      <c r="N184" t="s">
        <v>326</v>
      </c>
      <c r="O184">
        <v>904101.72</v>
      </c>
      <c r="P184" s="28">
        <v>1008402</v>
      </c>
      <c r="Q184" s="28">
        <v>4839345.5</v>
      </c>
      <c r="R184" s="32">
        <v>4735045.22</v>
      </c>
      <c r="S184" s="8">
        <f t="shared" si="48"/>
        <v>0</v>
      </c>
      <c r="T184" s="8">
        <f t="shared" si="49"/>
        <v>0</v>
      </c>
      <c r="U184" s="27" t="s">
        <v>319</v>
      </c>
      <c r="V184" s="27">
        <v>-84.09</v>
      </c>
      <c r="W184" s="27">
        <v>0</v>
      </c>
      <c r="X184" s="27">
        <v>0</v>
      </c>
      <c r="Y184" s="27">
        <v>-84.09</v>
      </c>
      <c r="Z184" s="27"/>
    </row>
    <row r="185" spans="1:140" ht="13.5" customHeight="1" x14ac:dyDescent="0.25">
      <c r="A185" s="1" t="s">
        <v>1037</v>
      </c>
      <c r="B185" s="1" t="s">
        <v>1031</v>
      </c>
      <c r="C185" s="2">
        <v>9697022.8000000007</v>
      </c>
      <c r="D185" s="4" t="s">
        <v>327</v>
      </c>
      <c r="E185" s="11">
        <v>9697022.8000000007</v>
      </c>
      <c r="F185" s="11">
        <v>1659975</v>
      </c>
      <c r="G185" s="11">
        <v>6770715</v>
      </c>
      <c r="H185" s="11">
        <f t="shared" si="69"/>
        <v>14807762.800000001</v>
      </c>
      <c r="I185" s="11">
        <f t="shared" si="64"/>
        <v>14807762.800000001</v>
      </c>
      <c r="J185" s="11">
        <v>0</v>
      </c>
      <c r="M185" s="30">
        <f t="shared" si="47"/>
        <v>0</v>
      </c>
      <c r="N185" t="s">
        <v>327</v>
      </c>
      <c r="O185">
        <v>9697022.8000000007</v>
      </c>
      <c r="P185" s="28">
        <v>1659975</v>
      </c>
      <c r="Q185" s="28">
        <v>6770715</v>
      </c>
      <c r="R185" s="32">
        <v>14807762.800000001</v>
      </c>
      <c r="S185" s="8">
        <f t="shared" si="48"/>
        <v>0</v>
      </c>
      <c r="T185" s="8">
        <f t="shared" si="49"/>
        <v>0</v>
      </c>
      <c r="U185" s="27" t="s">
        <v>321</v>
      </c>
      <c r="V185" s="27">
        <v>-163.11000000000001</v>
      </c>
      <c r="W185" s="27">
        <v>0</v>
      </c>
      <c r="X185" s="27">
        <v>0</v>
      </c>
      <c r="Y185" s="27">
        <v>-163.11000000000001</v>
      </c>
      <c r="Z185" s="27"/>
    </row>
    <row r="186" spans="1:140" ht="13.5" customHeight="1" x14ac:dyDescent="0.25">
      <c r="A186" s="1" t="s">
        <v>1038</v>
      </c>
      <c r="B186" s="1" t="s">
        <v>1039</v>
      </c>
      <c r="C186" s="2">
        <v>311810</v>
      </c>
      <c r="D186" s="4" t="s">
        <v>328</v>
      </c>
      <c r="E186" s="11">
        <v>311810</v>
      </c>
      <c r="F186" s="11">
        <v>0</v>
      </c>
      <c r="G186" s="11">
        <v>0</v>
      </c>
      <c r="H186" s="11">
        <f t="shared" si="69"/>
        <v>311810</v>
      </c>
      <c r="I186" s="11">
        <f t="shared" si="64"/>
        <v>311810</v>
      </c>
      <c r="J186" s="11">
        <v>0</v>
      </c>
      <c r="M186" s="30">
        <f t="shared" si="47"/>
        <v>0</v>
      </c>
      <c r="N186" t="s">
        <v>328</v>
      </c>
      <c r="O186">
        <v>311810</v>
      </c>
      <c r="P186" s="28">
        <v>0</v>
      </c>
      <c r="Q186" s="28">
        <v>0</v>
      </c>
      <c r="R186" s="32">
        <v>311810</v>
      </c>
      <c r="S186" s="8">
        <f t="shared" si="48"/>
        <v>0</v>
      </c>
      <c r="T186" s="8">
        <f t="shared" si="49"/>
        <v>0</v>
      </c>
      <c r="U186" s="29">
        <v>0</v>
      </c>
      <c r="V186" s="27"/>
      <c r="W186" s="27"/>
      <c r="X186" s="27"/>
      <c r="Y186" s="27"/>
      <c r="Z186" s="27"/>
    </row>
    <row r="187" spans="1:140" ht="13.5" customHeight="1" x14ac:dyDescent="0.25">
      <c r="A187" s="1" t="s">
        <v>1040</v>
      </c>
      <c r="B187" s="1" t="s">
        <v>1041</v>
      </c>
      <c r="C187" s="2">
        <v>1999843</v>
      </c>
      <c r="D187" s="4" t="s">
        <v>330</v>
      </c>
      <c r="E187" s="11">
        <v>1999843</v>
      </c>
      <c r="F187" s="11">
        <v>18612411</v>
      </c>
      <c r="G187" s="11">
        <v>22215246</v>
      </c>
      <c r="H187" s="11">
        <f t="shared" si="69"/>
        <v>5602678</v>
      </c>
      <c r="I187" s="11">
        <f t="shared" si="64"/>
        <v>5602678</v>
      </c>
      <c r="J187" s="11">
        <v>0</v>
      </c>
      <c r="M187" s="30">
        <f t="shared" si="47"/>
        <v>0</v>
      </c>
      <c r="N187" t="s">
        <v>330</v>
      </c>
      <c r="O187">
        <v>1999843</v>
      </c>
      <c r="P187" s="28">
        <v>18612411</v>
      </c>
      <c r="Q187" s="28">
        <v>22215246</v>
      </c>
      <c r="R187" s="32">
        <v>5602678</v>
      </c>
      <c r="S187" s="8">
        <f t="shared" si="48"/>
        <v>0</v>
      </c>
      <c r="T187" s="8">
        <f t="shared" si="49"/>
        <v>0</v>
      </c>
      <c r="U187" s="29">
        <v>0</v>
      </c>
      <c r="V187" s="27"/>
      <c r="W187" s="27"/>
      <c r="X187" s="27"/>
      <c r="Y187" s="27"/>
      <c r="Z187" s="27"/>
    </row>
    <row r="188" spans="1:140" ht="13.5" customHeight="1" x14ac:dyDescent="0.25">
      <c r="A188" s="1" t="s">
        <v>1042</v>
      </c>
      <c r="B188" s="1" t="s">
        <v>1043</v>
      </c>
      <c r="C188" s="2">
        <v>1145299</v>
      </c>
      <c r="D188" s="4" t="s">
        <v>332</v>
      </c>
      <c r="E188" s="11">
        <v>1145299</v>
      </c>
      <c r="F188" s="11">
        <v>0</v>
      </c>
      <c r="G188" s="11">
        <v>0</v>
      </c>
      <c r="H188" s="11">
        <f t="shared" si="69"/>
        <v>1145299</v>
      </c>
      <c r="I188" s="11">
        <f t="shared" si="64"/>
        <v>1145299</v>
      </c>
      <c r="J188" s="11">
        <v>0</v>
      </c>
      <c r="M188" s="30">
        <f t="shared" si="47"/>
        <v>0</v>
      </c>
      <c r="N188" t="s">
        <v>332</v>
      </c>
      <c r="O188">
        <v>1145299</v>
      </c>
      <c r="P188" s="28">
        <v>0</v>
      </c>
      <c r="Q188" s="28">
        <v>0</v>
      </c>
      <c r="R188" s="32">
        <v>1145299</v>
      </c>
      <c r="S188" s="8">
        <f t="shared" si="48"/>
        <v>0</v>
      </c>
      <c r="T188" s="8">
        <f t="shared" si="49"/>
        <v>0</v>
      </c>
      <c r="U188" s="11">
        <v>0</v>
      </c>
    </row>
    <row r="189" spans="1:140" ht="13.5" customHeight="1" x14ac:dyDescent="0.25">
      <c r="A189" s="1" t="s">
        <v>1044</v>
      </c>
      <c r="B189" s="1" t="s">
        <v>1045</v>
      </c>
      <c r="C189" s="2">
        <v>262545</v>
      </c>
      <c r="D189" s="4" t="s">
        <v>333</v>
      </c>
      <c r="E189" s="11">
        <v>262545</v>
      </c>
      <c r="F189" s="11">
        <v>0</v>
      </c>
      <c r="G189" s="11">
        <v>0</v>
      </c>
      <c r="H189" s="11">
        <f t="shared" si="69"/>
        <v>262545</v>
      </c>
      <c r="I189" s="11">
        <f t="shared" si="64"/>
        <v>262545</v>
      </c>
      <c r="J189" s="11">
        <v>0</v>
      </c>
      <c r="M189" s="30">
        <f t="shared" si="47"/>
        <v>0</v>
      </c>
      <c r="N189" t="s">
        <v>333</v>
      </c>
      <c r="O189">
        <v>262545</v>
      </c>
      <c r="P189" s="28">
        <v>0</v>
      </c>
      <c r="Q189" s="28">
        <v>0</v>
      </c>
      <c r="R189" s="32">
        <v>262545</v>
      </c>
      <c r="S189" s="8">
        <f t="shared" si="48"/>
        <v>0</v>
      </c>
      <c r="T189" s="8">
        <f t="shared" si="49"/>
        <v>0</v>
      </c>
      <c r="U189" s="11">
        <v>0</v>
      </c>
    </row>
    <row r="190" spans="1:140" ht="13.5" customHeight="1" x14ac:dyDescent="0.25">
      <c r="A190" s="1" t="s">
        <v>1046</v>
      </c>
      <c r="B190" s="1" t="s">
        <v>1047</v>
      </c>
      <c r="C190" s="2">
        <v>3320612.14</v>
      </c>
      <c r="D190" s="4" t="s">
        <v>334</v>
      </c>
      <c r="E190" s="11">
        <v>3320612.14</v>
      </c>
      <c r="F190" s="11">
        <v>4978021</v>
      </c>
      <c r="G190" s="11">
        <v>11725302</v>
      </c>
      <c r="H190" s="11">
        <f t="shared" si="69"/>
        <v>10067893.140000001</v>
      </c>
      <c r="I190" s="11">
        <f t="shared" si="64"/>
        <v>10067893.140000001</v>
      </c>
      <c r="J190" s="11">
        <v>0</v>
      </c>
      <c r="M190" s="30">
        <f t="shared" si="47"/>
        <v>0</v>
      </c>
      <c r="N190" t="s">
        <v>334</v>
      </c>
      <c r="O190">
        <v>3320612.14</v>
      </c>
      <c r="P190" s="28">
        <v>4978021</v>
      </c>
      <c r="Q190" s="28">
        <v>11725302</v>
      </c>
      <c r="R190" s="32">
        <v>10067893.140000001</v>
      </c>
      <c r="S190" s="8">
        <f t="shared" si="48"/>
        <v>0</v>
      </c>
      <c r="T190" s="8">
        <f t="shared" si="49"/>
        <v>0</v>
      </c>
      <c r="U190" s="11">
        <v>0</v>
      </c>
    </row>
    <row r="191" spans="1:140" ht="13.5" customHeight="1" x14ac:dyDescent="0.25">
      <c r="A191" s="1" t="s">
        <v>1048</v>
      </c>
      <c r="B191" s="1" t="s">
        <v>1049</v>
      </c>
      <c r="C191" s="2">
        <v>2212516.96</v>
      </c>
      <c r="D191" s="4" t="s">
        <v>336</v>
      </c>
      <c r="E191" s="11">
        <v>2212516.96</v>
      </c>
      <c r="F191" s="11">
        <v>193749</v>
      </c>
      <c r="G191" s="11">
        <v>193749</v>
      </c>
      <c r="H191" s="11">
        <f t="shared" si="69"/>
        <v>2212516.96</v>
      </c>
      <c r="I191" s="11">
        <f t="shared" si="64"/>
        <v>2212516.96</v>
      </c>
      <c r="J191" s="11">
        <v>0</v>
      </c>
      <c r="M191" s="30">
        <f t="shared" si="47"/>
        <v>0</v>
      </c>
      <c r="N191" t="s">
        <v>336</v>
      </c>
      <c r="O191">
        <v>2212516.96</v>
      </c>
      <c r="P191" s="28">
        <v>193749</v>
      </c>
      <c r="Q191" s="28">
        <v>193749</v>
      </c>
      <c r="R191" s="32">
        <v>2212516.96</v>
      </c>
      <c r="S191" s="8">
        <f t="shared" si="48"/>
        <v>0</v>
      </c>
      <c r="T191" s="8">
        <f t="shared" si="49"/>
        <v>0</v>
      </c>
      <c r="U191" s="11">
        <v>0</v>
      </c>
    </row>
    <row r="192" spans="1:140" ht="13.5" customHeight="1" x14ac:dyDescent="0.25">
      <c r="A192" s="1" t="s">
        <v>1050</v>
      </c>
      <c r="B192" s="1" t="s">
        <v>1051</v>
      </c>
      <c r="C192" s="2">
        <v>11842303.66</v>
      </c>
      <c r="D192" s="4" t="s">
        <v>338</v>
      </c>
      <c r="E192" s="11">
        <v>11842303.66</v>
      </c>
      <c r="F192" s="11">
        <v>0</v>
      </c>
      <c r="G192" s="11">
        <f>25807864.66+22123704</f>
        <v>47931568.659999996</v>
      </c>
      <c r="H192" s="11">
        <f t="shared" si="69"/>
        <v>59773872.319999993</v>
      </c>
      <c r="I192" s="11">
        <f t="shared" si="64"/>
        <v>59773872.319999993</v>
      </c>
      <c r="J192" s="11">
        <v>0</v>
      </c>
      <c r="M192" s="30">
        <f t="shared" si="47"/>
        <v>22123703.999999993</v>
      </c>
      <c r="N192" t="s">
        <v>338</v>
      </c>
      <c r="O192">
        <v>11842303.66</v>
      </c>
      <c r="P192" s="28">
        <v>0</v>
      </c>
      <c r="Q192" s="28">
        <v>25807864.66</v>
      </c>
      <c r="R192" s="32">
        <v>37650168.32</v>
      </c>
      <c r="S192" s="8">
        <f t="shared" si="48"/>
        <v>0</v>
      </c>
      <c r="T192" s="8">
        <f t="shared" si="49"/>
        <v>22123703.999999996</v>
      </c>
      <c r="U192" s="11">
        <v>0</v>
      </c>
    </row>
    <row r="193" spans="1:140" ht="13.5" customHeight="1" x14ac:dyDescent="0.25">
      <c r="A193" s="1" t="s">
        <v>1052</v>
      </c>
      <c r="B193" s="1" t="s">
        <v>1053</v>
      </c>
      <c r="C193" s="2">
        <v>6262265.8799999999</v>
      </c>
      <c r="D193" s="4" t="s">
        <v>340</v>
      </c>
      <c r="E193" s="11">
        <v>6262265.8799999999</v>
      </c>
      <c r="F193" s="11">
        <v>9082772</v>
      </c>
      <c r="G193" s="11">
        <v>9310639.7200000007</v>
      </c>
      <c r="H193" s="11">
        <f t="shared" si="69"/>
        <v>6490133.6000000015</v>
      </c>
      <c r="I193" s="11">
        <f t="shared" si="64"/>
        <v>6490133.6000000015</v>
      </c>
      <c r="J193" s="11">
        <v>0</v>
      </c>
      <c r="M193" s="30">
        <f t="shared" si="47"/>
        <v>0</v>
      </c>
      <c r="N193" t="s">
        <v>340</v>
      </c>
      <c r="O193">
        <v>6262265.8799999999</v>
      </c>
      <c r="P193" s="28">
        <v>9082772</v>
      </c>
      <c r="Q193" s="28">
        <v>9310639.7200000007</v>
      </c>
      <c r="R193" s="32">
        <v>6490133.5999999996</v>
      </c>
      <c r="S193" s="8">
        <f t="shared" si="48"/>
        <v>0</v>
      </c>
      <c r="T193" s="8">
        <f t="shared" si="49"/>
        <v>0</v>
      </c>
      <c r="U193" s="11">
        <v>0</v>
      </c>
      <c r="V193" s="29"/>
      <c r="W193" s="29">
        <v>0</v>
      </c>
      <c r="X193" s="29">
        <v>0</v>
      </c>
      <c r="Y193" s="37">
        <v>-436800.01</v>
      </c>
      <c r="Z193" s="8">
        <f>Y193</f>
        <v>-436800.01</v>
      </c>
      <c r="AA193" s="3">
        <v>0</v>
      </c>
    </row>
    <row r="194" spans="1:140" s="22" customFormat="1" ht="13.5" customHeight="1" x14ac:dyDescent="0.25">
      <c r="A194" s="18"/>
      <c r="B194" s="18"/>
      <c r="C194" s="19"/>
      <c r="D194" s="20" t="s">
        <v>342</v>
      </c>
      <c r="E194" s="21">
        <f>SUM(E195)</f>
        <v>0</v>
      </c>
      <c r="F194" s="21">
        <f t="shared" ref="F194:J194" si="70">SUM(F195)</f>
        <v>0</v>
      </c>
      <c r="G194" s="21">
        <f t="shared" si="70"/>
        <v>0</v>
      </c>
      <c r="H194" s="21">
        <f t="shared" si="70"/>
        <v>0</v>
      </c>
      <c r="I194" s="21">
        <f t="shared" si="70"/>
        <v>0</v>
      </c>
      <c r="J194" s="21">
        <f t="shared" si="70"/>
        <v>0</v>
      </c>
      <c r="K194" s="24"/>
      <c r="L194" s="11"/>
      <c r="M194" s="30">
        <f t="shared" ref="M194:M259" si="71">H194-R194</f>
        <v>-22123704</v>
      </c>
      <c r="N194" t="s">
        <v>342</v>
      </c>
      <c r="O194">
        <v>0</v>
      </c>
      <c r="P194" s="28">
        <v>0</v>
      </c>
      <c r="Q194" s="28">
        <v>22123704</v>
      </c>
      <c r="R194" s="32">
        <v>22123704</v>
      </c>
      <c r="S194" s="8">
        <f t="shared" ref="S194:S259" si="72">F194-P194</f>
        <v>0</v>
      </c>
      <c r="T194" s="8">
        <f t="shared" ref="T194:T259" si="73">G194-Q194</f>
        <v>-22123704</v>
      </c>
      <c r="U194" s="11">
        <v>0</v>
      </c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</row>
    <row r="195" spans="1:140" ht="13.5" customHeight="1" x14ac:dyDescent="0.25">
      <c r="A195" s="1"/>
      <c r="B195" s="1"/>
      <c r="C195" s="2"/>
      <c r="D195" s="4" t="s">
        <v>343</v>
      </c>
      <c r="E195" s="11"/>
      <c r="F195" s="11">
        <v>0</v>
      </c>
      <c r="G195" s="11">
        <v>0</v>
      </c>
      <c r="H195" s="11">
        <f>E195+G195-F195</f>
        <v>0</v>
      </c>
      <c r="I195" s="11">
        <f t="shared" si="64"/>
        <v>0</v>
      </c>
      <c r="J195" s="11">
        <v>0</v>
      </c>
      <c r="M195" s="30">
        <f t="shared" si="71"/>
        <v>-22123704</v>
      </c>
      <c r="N195" t="s">
        <v>343</v>
      </c>
      <c r="O195">
        <v>0</v>
      </c>
      <c r="P195" s="28">
        <v>0</v>
      </c>
      <c r="Q195" s="28">
        <v>22123704</v>
      </c>
      <c r="R195" s="32">
        <v>22123704</v>
      </c>
      <c r="S195" s="8">
        <f t="shared" si="72"/>
        <v>0</v>
      </c>
      <c r="T195" s="8">
        <f t="shared" si="73"/>
        <v>-22123704</v>
      </c>
      <c r="U195" s="11">
        <v>0</v>
      </c>
    </row>
    <row r="196" spans="1:140" s="22" customFormat="1" ht="13.5" customHeight="1" x14ac:dyDescent="0.25">
      <c r="A196" s="18" t="s">
        <v>1054</v>
      </c>
      <c r="B196" s="18" t="s">
        <v>1055</v>
      </c>
      <c r="C196" s="19">
        <v>99082391</v>
      </c>
      <c r="D196" s="20" t="s">
        <v>344</v>
      </c>
      <c r="E196" s="21">
        <f>SUM(E197:E202)</f>
        <v>99082391</v>
      </c>
      <c r="F196" s="21">
        <f t="shared" ref="F196:J196" si="74">SUM(F197:F202)</f>
        <v>20000</v>
      </c>
      <c r="G196" s="21">
        <f t="shared" si="74"/>
        <v>0</v>
      </c>
      <c r="H196" s="21">
        <f t="shared" si="74"/>
        <v>99062391</v>
      </c>
      <c r="I196" s="21">
        <f t="shared" si="74"/>
        <v>99062391</v>
      </c>
      <c r="J196" s="21">
        <f t="shared" si="74"/>
        <v>0</v>
      </c>
      <c r="K196" s="24"/>
      <c r="L196" s="11"/>
      <c r="M196" s="30">
        <f t="shared" si="71"/>
        <v>-312.21999999880791</v>
      </c>
      <c r="N196" t="s">
        <v>344</v>
      </c>
      <c r="O196">
        <v>99082703.219999999</v>
      </c>
      <c r="P196" s="28">
        <v>20000</v>
      </c>
      <c r="Q196" s="28">
        <v>0</v>
      </c>
      <c r="R196" s="32">
        <v>99062703.219999999</v>
      </c>
      <c r="S196" s="8">
        <f t="shared" si="72"/>
        <v>0</v>
      </c>
      <c r="T196" s="8">
        <f t="shared" si="73"/>
        <v>0</v>
      </c>
      <c r="U196" s="11">
        <v>0</v>
      </c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</row>
    <row r="197" spans="1:140" ht="13.5" customHeight="1" x14ac:dyDescent="0.25">
      <c r="A197" s="1"/>
      <c r="B197" s="1"/>
      <c r="C197" s="2"/>
      <c r="D197" s="4" t="s">
        <v>346</v>
      </c>
      <c r="E197" s="11"/>
      <c r="F197" s="11">
        <v>0</v>
      </c>
      <c r="G197" s="11">
        <v>0</v>
      </c>
      <c r="H197" s="11">
        <f t="shared" ref="H197:H202" si="75">E197+G197-F197</f>
        <v>0</v>
      </c>
      <c r="I197" s="11">
        <f t="shared" si="64"/>
        <v>0</v>
      </c>
      <c r="J197" s="3">
        <v>0</v>
      </c>
      <c r="M197" s="30">
        <f t="shared" si="71"/>
        <v>-312.22000000000003</v>
      </c>
      <c r="N197" t="s">
        <v>346</v>
      </c>
      <c r="O197">
        <v>312.22000000000003</v>
      </c>
      <c r="P197" s="28">
        <v>0</v>
      </c>
      <c r="Q197" s="28">
        <v>0</v>
      </c>
      <c r="R197" s="32">
        <v>312.22000000000003</v>
      </c>
      <c r="S197" s="8">
        <f t="shared" si="72"/>
        <v>0</v>
      </c>
      <c r="T197" s="8">
        <f t="shared" si="73"/>
        <v>0</v>
      </c>
      <c r="U197" s="11">
        <v>0</v>
      </c>
    </row>
    <row r="198" spans="1:140" ht="13.5" customHeight="1" x14ac:dyDescent="0.25">
      <c r="A198" s="1" t="s">
        <v>1056</v>
      </c>
      <c r="B198" s="1" t="s">
        <v>1057</v>
      </c>
      <c r="C198" s="2">
        <v>5086558</v>
      </c>
      <c r="D198" s="4" t="s">
        <v>348</v>
      </c>
      <c r="E198" s="11">
        <v>5086558</v>
      </c>
      <c r="F198" s="11">
        <v>20000</v>
      </c>
      <c r="G198" s="11">
        <v>0</v>
      </c>
      <c r="H198" s="11">
        <f t="shared" si="75"/>
        <v>5066558</v>
      </c>
      <c r="I198" s="11">
        <f t="shared" si="64"/>
        <v>5066558</v>
      </c>
      <c r="J198" s="3">
        <v>0</v>
      </c>
      <c r="M198" s="30">
        <f t="shared" si="71"/>
        <v>0</v>
      </c>
      <c r="N198" t="s">
        <v>348</v>
      </c>
      <c r="O198">
        <v>5086558</v>
      </c>
      <c r="P198" s="28">
        <v>20000</v>
      </c>
      <c r="Q198" s="28">
        <v>0</v>
      </c>
      <c r="R198" s="32">
        <v>5066558</v>
      </c>
      <c r="S198" s="8">
        <f t="shared" si="72"/>
        <v>0</v>
      </c>
      <c r="T198" s="8">
        <f t="shared" si="73"/>
        <v>0</v>
      </c>
      <c r="U198" s="11">
        <v>0</v>
      </c>
    </row>
    <row r="199" spans="1:140" ht="13.5" customHeight="1" x14ac:dyDescent="0.25">
      <c r="A199" s="1" t="s">
        <v>1058</v>
      </c>
      <c r="B199" s="1" t="s">
        <v>780</v>
      </c>
      <c r="C199" s="2">
        <v>33360</v>
      </c>
      <c r="D199" s="4" t="s">
        <v>350</v>
      </c>
      <c r="E199" s="11">
        <v>33360</v>
      </c>
      <c r="F199" s="11">
        <v>0</v>
      </c>
      <c r="G199" s="11">
        <v>0</v>
      </c>
      <c r="H199" s="11">
        <f t="shared" si="75"/>
        <v>33360</v>
      </c>
      <c r="I199" s="11">
        <f t="shared" si="64"/>
        <v>33360</v>
      </c>
      <c r="J199" s="3">
        <v>0</v>
      </c>
      <c r="M199" s="30">
        <f t="shared" si="71"/>
        <v>0</v>
      </c>
      <c r="N199" t="s">
        <v>350</v>
      </c>
      <c r="O199">
        <v>33360</v>
      </c>
      <c r="P199" s="28">
        <v>0</v>
      </c>
      <c r="Q199" s="28">
        <v>0</v>
      </c>
      <c r="R199" s="32">
        <v>33360</v>
      </c>
      <c r="S199" s="8">
        <f t="shared" si="72"/>
        <v>0</v>
      </c>
      <c r="T199" s="8">
        <f t="shared" si="73"/>
        <v>0</v>
      </c>
      <c r="U199" s="11">
        <v>0</v>
      </c>
    </row>
    <row r="200" spans="1:140" ht="13.5" customHeight="1" x14ac:dyDescent="0.25">
      <c r="A200" s="1" t="s">
        <v>1059</v>
      </c>
      <c r="B200" s="1" t="s">
        <v>772</v>
      </c>
      <c r="C200" s="2">
        <v>25913924</v>
      </c>
      <c r="D200" s="4" t="s">
        <v>351</v>
      </c>
      <c r="E200" s="11">
        <v>25913924</v>
      </c>
      <c r="F200" s="11">
        <v>0</v>
      </c>
      <c r="G200" s="11">
        <v>0</v>
      </c>
      <c r="H200" s="11">
        <f t="shared" si="75"/>
        <v>25913924</v>
      </c>
      <c r="I200" s="11">
        <f t="shared" si="64"/>
        <v>25913924</v>
      </c>
      <c r="J200" s="3">
        <v>0</v>
      </c>
      <c r="M200" s="30">
        <f t="shared" si="71"/>
        <v>0</v>
      </c>
      <c r="N200" t="s">
        <v>351</v>
      </c>
      <c r="O200">
        <v>25913924</v>
      </c>
      <c r="P200" s="28">
        <v>0</v>
      </c>
      <c r="Q200" s="28">
        <v>0</v>
      </c>
      <c r="R200" s="32">
        <v>25913924</v>
      </c>
      <c r="S200" s="8">
        <f t="shared" si="72"/>
        <v>0</v>
      </c>
      <c r="T200" s="8">
        <f t="shared" si="73"/>
        <v>0</v>
      </c>
      <c r="U200" s="11">
        <v>0</v>
      </c>
    </row>
    <row r="201" spans="1:140" ht="13.5" customHeight="1" x14ac:dyDescent="0.25">
      <c r="A201" s="1" t="s">
        <v>1060</v>
      </c>
      <c r="B201" s="1" t="s">
        <v>774</v>
      </c>
      <c r="C201" s="2">
        <v>34310349</v>
      </c>
      <c r="D201" s="4" t="s">
        <v>352</v>
      </c>
      <c r="E201" s="11">
        <v>34310349</v>
      </c>
      <c r="F201" s="11">
        <v>0</v>
      </c>
      <c r="G201" s="11">
        <v>0</v>
      </c>
      <c r="H201" s="11">
        <f t="shared" si="75"/>
        <v>34310349</v>
      </c>
      <c r="I201" s="11">
        <f t="shared" si="64"/>
        <v>34310349</v>
      </c>
      <c r="J201" s="3">
        <v>0</v>
      </c>
      <c r="M201" s="30">
        <f t="shared" si="71"/>
        <v>0</v>
      </c>
      <c r="N201" t="s">
        <v>352</v>
      </c>
      <c r="O201">
        <v>34310349</v>
      </c>
      <c r="P201" s="28">
        <v>0</v>
      </c>
      <c r="Q201" s="28">
        <v>0</v>
      </c>
      <c r="R201" s="32">
        <v>34310349</v>
      </c>
      <c r="S201" s="8">
        <f t="shared" si="72"/>
        <v>0</v>
      </c>
      <c r="T201" s="8">
        <f t="shared" si="73"/>
        <v>0</v>
      </c>
      <c r="U201" s="11">
        <v>0</v>
      </c>
    </row>
    <row r="202" spans="1:140" ht="13.5" customHeight="1" x14ac:dyDescent="0.25">
      <c r="A202" s="1" t="s">
        <v>1061</v>
      </c>
      <c r="B202" s="1" t="s">
        <v>1062</v>
      </c>
      <c r="C202" s="2">
        <v>33738200</v>
      </c>
      <c r="D202" s="4" t="s">
        <v>353</v>
      </c>
      <c r="E202" s="11">
        <v>33738200</v>
      </c>
      <c r="F202" s="11">
        <v>0</v>
      </c>
      <c r="G202" s="11">
        <v>0</v>
      </c>
      <c r="H202" s="11">
        <f t="shared" si="75"/>
        <v>33738200</v>
      </c>
      <c r="I202" s="11">
        <f t="shared" si="64"/>
        <v>33738200</v>
      </c>
      <c r="J202" s="3">
        <v>0</v>
      </c>
      <c r="M202" s="30">
        <f t="shared" si="71"/>
        <v>0</v>
      </c>
      <c r="N202" t="s">
        <v>353</v>
      </c>
      <c r="O202">
        <v>33738200</v>
      </c>
      <c r="P202" s="28">
        <v>0</v>
      </c>
      <c r="Q202" s="28">
        <v>0</v>
      </c>
      <c r="R202" s="32">
        <v>33738200</v>
      </c>
      <c r="S202" s="8">
        <f t="shared" si="72"/>
        <v>0</v>
      </c>
      <c r="T202" s="8">
        <f t="shared" si="73"/>
        <v>0</v>
      </c>
      <c r="U202" s="11">
        <v>0</v>
      </c>
    </row>
    <row r="203" spans="1:140" s="22" customFormat="1" ht="13.5" customHeight="1" x14ac:dyDescent="0.25">
      <c r="A203" s="18" t="s">
        <v>1063</v>
      </c>
      <c r="B203" s="18" t="s">
        <v>356</v>
      </c>
      <c r="C203" s="19">
        <v>800394969</v>
      </c>
      <c r="D203" s="20" t="s">
        <v>355</v>
      </c>
      <c r="E203" s="21">
        <f>SUM(E204:E205)</f>
        <v>800394969</v>
      </c>
      <c r="F203" s="21">
        <f t="shared" ref="F203:J203" si="76">SUM(F204:F205)</f>
        <v>0</v>
      </c>
      <c r="G203" s="21">
        <f t="shared" si="76"/>
        <v>487.14</v>
      </c>
      <c r="H203" s="21">
        <f t="shared" si="76"/>
        <v>800395456.13999999</v>
      </c>
      <c r="I203" s="21">
        <f t="shared" si="76"/>
        <v>800395456.13999999</v>
      </c>
      <c r="J203" s="21">
        <f t="shared" si="76"/>
        <v>0</v>
      </c>
      <c r="K203" s="24"/>
      <c r="L203" s="11"/>
      <c r="M203" s="30">
        <f t="shared" si="71"/>
        <v>487</v>
      </c>
      <c r="N203" t="s">
        <v>355</v>
      </c>
      <c r="O203">
        <v>800394482</v>
      </c>
      <c r="P203" s="28">
        <v>0</v>
      </c>
      <c r="Q203" s="28">
        <v>487.14</v>
      </c>
      <c r="R203" s="32">
        <v>800394969.13999999</v>
      </c>
      <c r="S203" s="8">
        <f t="shared" si="72"/>
        <v>0</v>
      </c>
      <c r="T203" s="8">
        <f t="shared" si="73"/>
        <v>0</v>
      </c>
      <c r="U203" s="11">
        <v>0</v>
      </c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</row>
    <row r="204" spans="1:140" ht="13.5" customHeight="1" x14ac:dyDescent="0.25">
      <c r="A204" s="1" t="s">
        <v>1064</v>
      </c>
      <c r="B204" s="1" t="s">
        <v>1065</v>
      </c>
      <c r="C204" s="2">
        <v>795165669</v>
      </c>
      <c r="D204" s="4" t="s">
        <v>357</v>
      </c>
      <c r="E204" s="11">
        <v>795165669</v>
      </c>
      <c r="F204" s="11">
        <v>0</v>
      </c>
      <c r="G204" s="11">
        <v>487.14</v>
      </c>
      <c r="H204" s="11">
        <f>E204+G204-F204</f>
        <v>795166156.13999999</v>
      </c>
      <c r="I204" s="11">
        <f t="shared" si="64"/>
        <v>795166156.13999999</v>
      </c>
      <c r="J204" s="3">
        <v>0</v>
      </c>
      <c r="M204" s="30">
        <f t="shared" si="71"/>
        <v>487</v>
      </c>
      <c r="N204" t="s">
        <v>357</v>
      </c>
      <c r="O204">
        <v>795165182</v>
      </c>
      <c r="P204" s="28">
        <v>0</v>
      </c>
      <c r="Q204" s="28">
        <v>487.14</v>
      </c>
      <c r="R204" s="32">
        <v>795165669.13999999</v>
      </c>
      <c r="S204" s="8">
        <f t="shared" si="72"/>
        <v>0</v>
      </c>
      <c r="T204" s="8">
        <f t="shared" si="73"/>
        <v>0</v>
      </c>
      <c r="U204" s="11">
        <v>0</v>
      </c>
    </row>
    <row r="205" spans="1:140" ht="13.5" customHeight="1" x14ac:dyDescent="0.25">
      <c r="A205" s="1" t="s">
        <v>1066</v>
      </c>
      <c r="B205" s="1" t="s">
        <v>810</v>
      </c>
      <c r="C205" s="2">
        <v>5229300</v>
      </c>
      <c r="D205" s="4" t="s">
        <v>359</v>
      </c>
      <c r="E205" s="11">
        <v>5229300</v>
      </c>
      <c r="F205" s="11">
        <v>0</v>
      </c>
      <c r="G205" s="11">
        <v>0</v>
      </c>
      <c r="H205" s="11">
        <f>E205+G205-F205</f>
        <v>5229300</v>
      </c>
      <c r="I205" s="11">
        <f t="shared" si="64"/>
        <v>5229300</v>
      </c>
      <c r="J205" s="3">
        <v>0</v>
      </c>
      <c r="M205" s="30">
        <f t="shared" si="71"/>
        <v>0</v>
      </c>
      <c r="N205" t="s">
        <v>359</v>
      </c>
      <c r="O205">
        <v>5229300</v>
      </c>
      <c r="P205" s="28">
        <v>0</v>
      </c>
      <c r="Q205" s="28">
        <v>0</v>
      </c>
      <c r="R205" s="32">
        <v>5229300</v>
      </c>
      <c r="S205" s="8">
        <f t="shared" si="72"/>
        <v>0</v>
      </c>
      <c r="T205" s="8">
        <f t="shared" si="73"/>
        <v>0</v>
      </c>
      <c r="U205" s="11">
        <v>0</v>
      </c>
    </row>
    <row r="206" spans="1:140" s="22" customFormat="1" ht="13.5" customHeight="1" x14ac:dyDescent="0.25">
      <c r="A206" s="18" t="s">
        <v>1067</v>
      </c>
      <c r="B206" s="18" t="s">
        <v>1068</v>
      </c>
      <c r="C206" s="19">
        <v>1905219977.0999999</v>
      </c>
      <c r="D206" s="20" t="s">
        <v>360</v>
      </c>
      <c r="E206" s="21">
        <f>SUM(E207)</f>
        <v>1905219977.0999999</v>
      </c>
      <c r="F206" s="21">
        <f t="shared" ref="F206:J206" si="77">SUM(F207)</f>
        <v>52462.52</v>
      </c>
      <c r="G206" s="21">
        <f t="shared" si="77"/>
        <v>0</v>
      </c>
      <c r="H206" s="21">
        <f t="shared" si="77"/>
        <v>1905167514.5799999</v>
      </c>
      <c r="I206" s="21">
        <f t="shared" si="77"/>
        <v>1905167514.5799999</v>
      </c>
      <c r="J206" s="21">
        <f t="shared" si="77"/>
        <v>0</v>
      </c>
      <c r="K206" s="24"/>
      <c r="L206" s="11"/>
      <c r="M206" s="30">
        <f t="shared" si="71"/>
        <v>0</v>
      </c>
      <c r="N206" t="s">
        <v>360</v>
      </c>
      <c r="O206">
        <v>1905219977.0999999</v>
      </c>
      <c r="P206" s="28">
        <v>52462.52</v>
      </c>
      <c r="Q206" s="28">
        <v>0</v>
      </c>
      <c r="R206" s="32">
        <v>1905167514.5799999</v>
      </c>
      <c r="S206" s="8">
        <f t="shared" si="72"/>
        <v>0</v>
      </c>
      <c r="T206" s="8">
        <f t="shared" si="73"/>
        <v>0</v>
      </c>
      <c r="U206" s="11">
        <v>0</v>
      </c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</row>
    <row r="207" spans="1:140" ht="13.5" customHeight="1" x14ac:dyDescent="0.25">
      <c r="A207" s="1" t="s">
        <v>1069</v>
      </c>
      <c r="B207" s="1" t="s">
        <v>820</v>
      </c>
      <c r="C207" s="2">
        <v>1905219977.0999999</v>
      </c>
      <c r="D207" s="4" t="s">
        <v>361</v>
      </c>
      <c r="E207" s="11">
        <v>1905219977.0999999</v>
      </c>
      <c r="F207" s="11">
        <v>52462.52</v>
      </c>
      <c r="G207" s="11">
        <v>0</v>
      </c>
      <c r="H207" s="11">
        <f>E207+G207-F207</f>
        <v>1905167514.5799999</v>
      </c>
      <c r="I207" s="11">
        <f t="shared" si="64"/>
        <v>1905167514.5799999</v>
      </c>
      <c r="J207" s="11">
        <v>0</v>
      </c>
      <c r="M207" s="30">
        <f t="shared" si="71"/>
        <v>0</v>
      </c>
      <c r="N207" t="s">
        <v>361</v>
      </c>
      <c r="O207">
        <v>1905219977.0999999</v>
      </c>
      <c r="P207" s="28">
        <v>52462.52</v>
      </c>
      <c r="Q207" s="28">
        <v>0</v>
      </c>
      <c r="R207" s="32">
        <v>1905167514.5799999</v>
      </c>
      <c r="S207" s="8">
        <f t="shared" si="72"/>
        <v>0</v>
      </c>
      <c r="T207" s="8">
        <f t="shared" si="73"/>
        <v>0</v>
      </c>
      <c r="U207" s="11">
        <v>0</v>
      </c>
    </row>
    <row r="208" spans="1:140" s="22" customFormat="1" ht="13.5" customHeight="1" x14ac:dyDescent="0.25">
      <c r="A208" s="18" t="s">
        <v>1070</v>
      </c>
      <c r="B208" s="18" t="s">
        <v>1071</v>
      </c>
      <c r="C208" s="19">
        <v>695000</v>
      </c>
      <c r="D208" s="20" t="s">
        <v>362</v>
      </c>
      <c r="E208" s="21">
        <f>SUM(E209)</f>
        <v>695000</v>
      </c>
      <c r="F208" s="21">
        <f t="shared" ref="F208:J208" si="78">SUM(F209)</f>
        <v>0</v>
      </c>
      <c r="G208" s="21">
        <f t="shared" si="78"/>
        <v>0</v>
      </c>
      <c r="H208" s="21">
        <f t="shared" si="78"/>
        <v>695000</v>
      </c>
      <c r="I208" s="21">
        <f t="shared" si="78"/>
        <v>695000</v>
      </c>
      <c r="J208" s="21">
        <f t="shared" si="78"/>
        <v>0</v>
      </c>
      <c r="K208" s="24"/>
      <c r="L208" s="11"/>
      <c r="M208" s="30">
        <f t="shared" si="71"/>
        <v>0</v>
      </c>
      <c r="N208" t="s">
        <v>362</v>
      </c>
      <c r="O208">
        <v>695000</v>
      </c>
      <c r="P208" s="28">
        <v>0</v>
      </c>
      <c r="Q208" s="28">
        <v>0</v>
      </c>
      <c r="R208" s="32">
        <v>695000</v>
      </c>
      <c r="S208" s="8">
        <f t="shared" si="72"/>
        <v>0</v>
      </c>
      <c r="T208" s="8">
        <f t="shared" si="73"/>
        <v>0</v>
      </c>
      <c r="U208" s="11">
        <v>0</v>
      </c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</row>
    <row r="209" spans="1:140" ht="13.5" customHeight="1" x14ac:dyDescent="0.25">
      <c r="A209" s="1" t="s">
        <v>1072</v>
      </c>
      <c r="B209" s="1" t="s">
        <v>1073</v>
      </c>
      <c r="C209" s="2">
        <v>695000</v>
      </c>
      <c r="D209" s="4" t="s">
        <v>364</v>
      </c>
      <c r="E209" s="11">
        <v>695000</v>
      </c>
      <c r="F209" s="11">
        <v>0</v>
      </c>
      <c r="G209" s="11">
        <v>0</v>
      </c>
      <c r="H209" s="11">
        <f>E209+G209-F209</f>
        <v>695000</v>
      </c>
      <c r="I209" s="11">
        <f t="shared" si="64"/>
        <v>695000</v>
      </c>
      <c r="J209" s="3">
        <v>0</v>
      </c>
      <c r="M209" s="30">
        <f t="shared" si="71"/>
        <v>0</v>
      </c>
      <c r="N209" t="s">
        <v>364</v>
      </c>
      <c r="O209">
        <v>695000</v>
      </c>
      <c r="P209" s="28">
        <v>0</v>
      </c>
      <c r="Q209" s="28">
        <v>0</v>
      </c>
      <c r="R209" s="32">
        <v>695000</v>
      </c>
      <c r="S209" s="8">
        <f t="shared" si="72"/>
        <v>0</v>
      </c>
      <c r="T209" s="8">
        <f t="shared" si="73"/>
        <v>0</v>
      </c>
      <c r="U209" s="11">
        <v>0</v>
      </c>
    </row>
    <row r="210" spans="1:140" s="22" customFormat="1" ht="13.5" customHeight="1" x14ac:dyDescent="0.25">
      <c r="A210" s="18" t="s">
        <v>1074</v>
      </c>
      <c r="B210" s="18" t="s">
        <v>1075</v>
      </c>
      <c r="C210" s="19">
        <v>908611112.39999998</v>
      </c>
      <c r="D210" s="20" t="s">
        <v>366</v>
      </c>
      <c r="E210" s="21">
        <f>SUM(E211)</f>
        <v>908611112.39999998</v>
      </c>
      <c r="F210" s="21">
        <f t="shared" ref="F210:J210" si="79">SUM(F211)</f>
        <v>0</v>
      </c>
      <c r="G210" s="21">
        <f t="shared" si="79"/>
        <v>0</v>
      </c>
      <c r="H210" s="21">
        <f t="shared" si="79"/>
        <v>908611112.39999998</v>
      </c>
      <c r="I210" s="21">
        <f t="shared" si="79"/>
        <v>908611112.39999998</v>
      </c>
      <c r="J210" s="21">
        <f t="shared" si="79"/>
        <v>0</v>
      </c>
      <c r="K210" s="24"/>
      <c r="L210" s="11"/>
      <c r="M210" s="30">
        <f t="shared" si="71"/>
        <v>0</v>
      </c>
      <c r="N210" t="s">
        <v>366</v>
      </c>
      <c r="O210">
        <v>908611112.39999998</v>
      </c>
      <c r="P210" s="28">
        <v>0</v>
      </c>
      <c r="Q210" s="28">
        <v>0</v>
      </c>
      <c r="R210" s="32">
        <v>908611112.39999998</v>
      </c>
      <c r="S210" s="8">
        <f t="shared" si="72"/>
        <v>0</v>
      </c>
      <c r="T210" s="8">
        <f t="shared" si="73"/>
        <v>0</v>
      </c>
      <c r="U210" s="11">
        <v>0</v>
      </c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</row>
    <row r="211" spans="1:140" ht="13.5" customHeight="1" x14ac:dyDescent="0.25">
      <c r="A211" s="1" t="s">
        <v>1076</v>
      </c>
      <c r="B211" s="1" t="s">
        <v>1077</v>
      </c>
      <c r="C211" s="2">
        <v>908611112.39999998</v>
      </c>
      <c r="D211" s="4" t="s">
        <v>368</v>
      </c>
      <c r="E211" s="11">
        <v>908611112.39999998</v>
      </c>
      <c r="F211" s="11">
        <v>0</v>
      </c>
      <c r="G211" s="11">
        <v>0</v>
      </c>
      <c r="H211" s="11">
        <f>E211+G211-F211</f>
        <v>908611112.39999998</v>
      </c>
      <c r="I211" s="11">
        <f t="shared" si="64"/>
        <v>908611112.39999998</v>
      </c>
      <c r="J211" s="11">
        <v>0</v>
      </c>
      <c r="M211" s="30">
        <f t="shared" si="71"/>
        <v>0</v>
      </c>
      <c r="N211" t="s">
        <v>368</v>
      </c>
      <c r="O211">
        <v>908611112.39999998</v>
      </c>
      <c r="P211" s="28">
        <v>0</v>
      </c>
      <c r="Q211" s="28">
        <v>0</v>
      </c>
      <c r="R211" s="32">
        <v>908611112.39999998</v>
      </c>
      <c r="S211" s="8">
        <f t="shared" si="72"/>
        <v>0</v>
      </c>
      <c r="T211" s="8">
        <f t="shared" si="73"/>
        <v>0</v>
      </c>
      <c r="U211" s="11">
        <v>0</v>
      </c>
    </row>
    <row r="212" spans="1:140" s="17" customFormat="1" ht="13.5" customHeight="1" x14ac:dyDescent="0.25">
      <c r="A212" s="13" t="s">
        <v>1078</v>
      </c>
      <c r="B212" s="13" t="s">
        <v>1079</v>
      </c>
      <c r="C212" s="14">
        <v>856843816.63999999</v>
      </c>
      <c r="D212" s="15">
        <v>2.5</v>
      </c>
      <c r="E212" s="16">
        <f>E213+E222</f>
        <v>856843816.6400001</v>
      </c>
      <c r="F212" s="16">
        <f t="shared" ref="F212:J212" si="80">F213+F222</f>
        <v>131252979</v>
      </c>
      <c r="G212" s="16">
        <f t="shared" si="80"/>
        <v>129613803</v>
      </c>
      <c r="H212" s="16">
        <f t="shared" si="80"/>
        <v>855204640.6400001</v>
      </c>
      <c r="I212" s="16">
        <f t="shared" si="80"/>
        <v>855204640.6400001</v>
      </c>
      <c r="J212" s="16">
        <f t="shared" si="80"/>
        <v>0</v>
      </c>
      <c r="K212" s="24"/>
      <c r="L212" s="12"/>
      <c r="M212" s="30">
        <f t="shared" si="71"/>
        <v>0</v>
      </c>
      <c r="N212">
        <v>2.5</v>
      </c>
      <c r="O212">
        <v>856843816.63999999</v>
      </c>
      <c r="P212" s="28">
        <v>131252979</v>
      </c>
      <c r="Q212" s="28">
        <v>129613803</v>
      </c>
      <c r="R212" s="32">
        <v>855204640.63999999</v>
      </c>
      <c r="S212" s="8">
        <f t="shared" si="72"/>
        <v>0</v>
      </c>
      <c r="T212" s="8">
        <f t="shared" si="73"/>
        <v>0</v>
      </c>
      <c r="U212" s="11">
        <v>0</v>
      </c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</row>
    <row r="213" spans="1:140" s="22" customFormat="1" ht="13.5" customHeight="1" x14ac:dyDescent="0.25">
      <c r="A213" s="18" t="s">
        <v>1080</v>
      </c>
      <c r="B213" s="18" t="s">
        <v>1081</v>
      </c>
      <c r="C213" s="19">
        <v>68678204.079999998</v>
      </c>
      <c r="D213" s="20" t="s">
        <v>371</v>
      </c>
      <c r="E213" s="21">
        <f>SUM(E214:E221)</f>
        <v>68678204.079999998</v>
      </c>
      <c r="F213" s="21">
        <f t="shared" ref="F213:J213" si="81">SUM(F214:F221)</f>
        <v>131252979</v>
      </c>
      <c r="G213" s="21">
        <f t="shared" si="81"/>
        <v>129613803</v>
      </c>
      <c r="H213" s="21">
        <f t="shared" si="81"/>
        <v>67039028.079999983</v>
      </c>
      <c r="I213" s="21">
        <f t="shared" si="81"/>
        <v>67039028.079999983</v>
      </c>
      <c r="J213" s="21">
        <f t="shared" si="81"/>
        <v>0</v>
      </c>
      <c r="K213" s="24"/>
      <c r="L213" s="11"/>
      <c r="M213" s="30">
        <f t="shared" si="71"/>
        <v>0</v>
      </c>
      <c r="N213" t="s">
        <v>371</v>
      </c>
      <c r="O213">
        <v>68678204.079999998</v>
      </c>
      <c r="P213" s="28">
        <v>131252979</v>
      </c>
      <c r="Q213" s="28">
        <v>129613803</v>
      </c>
      <c r="R213" s="32">
        <v>67039028.079999998</v>
      </c>
      <c r="S213" s="8">
        <f t="shared" si="72"/>
        <v>0</v>
      </c>
      <c r="T213" s="8">
        <f t="shared" si="73"/>
        <v>0</v>
      </c>
      <c r="U213" s="11">
        <v>0</v>
      </c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</row>
    <row r="214" spans="1:140" ht="13.5" customHeight="1" x14ac:dyDescent="0.25">
      <c r="A214" s="1" t="s">
        <v>1082</v>
      </c>
      <c r="B214" s="1" t="s">
        <v>1083</v>
      </c>
      <c r="C214" s="2">
        <v>58853761.079999998</v>
      </c>
      <c r="D214" s="4" t="s">
        <v>373</v>
      </c>
      <c r="E214" s="11">
        <v>58853761.079999998</v>
      </c>
      <c r="F214" s="11">
        <v>122914949</v>
      </c>
      <c r="G214" s="11">
        <v>121275773</v>
      </c>
      <c r="H214" s="11">
        <f t="shared" ref="H214:H221" si="82">E214+G214-F214</f>
        <v>57214585.079999983</v>
      </c>
      <c r="I214" s="11">
        <f t="shared" si="64"/>
        <v>57214585.079999983</v>
      </c>
      <c r="J214" s="3">
        <v>0</v>
      </c>
      <c r="M214" s="30">
        <f t="shared" si="71"/>
        <v>0</v>
      </c>
      <c r="N214" t="s">
        <v>373</v>
      </c>
      <c r="O214">
        <v>58853761.079999998</v>
      </c>
      <c r="P214" s="28">
        <v>122914949</v>
      </c>
      <c r="Q214" s="28">
        <v>121275773</v>
      </c>
      <c r="R214" s="32">
        <v>57214585.079999998</v>
      </c>
      <c r="S214" s="8">
        <f t="shared" si="72"/>
        <v>0</v>
      </c>
      <c r="T214" s="8">
        <f t="shared" si="73"/>
        <v>0</v>
      </c>
      <c r="U214" s="11">
        <v>0</v>
      </c>
    </row>
    <row r="215" spans="1:140" ht="13.5" customHeight="1" x14ac:dyDescent="0.25">
      <c r="A215" s="1" t="s">
        <v>1084</v>
      </c>
      <c r="B215" s="1" t="s">
        <v>1085</v>
      </c>
      <c r="C215" s="2">
        <v>898243</v>
      </c>
      <c r="D215" s="4" t="s">
        <v>375</v>
      </c>
      <c r="E215" s="11">
        <v>898243</v>
      </c>
      <c r="F215" s="11">
        <v>0</v>
      </c>
      <c r="G215" s="11">
        <v>0</v>
      </c>
      <c r="H215" s="11">
        <f t="shared" si="82"/>
        <v>898243</v>
      </c>
      <c r="I215" s="11">
        <f t="shared" si="64"/>
        <v>898243</v>
      </c>
      <c r="J215" s="3">
        <v>0</v>
      </c>
      <c r="M215" s="30">
        <f t="shared" si="71"/>
        <v>0</v>
      </c>
      <c r="N215" t="s">
        <v>375</v>
      </c>
      <c r="O215">
        <v>898243</v>
      </c>
      <c r="P215" s="28">
        <v>0</v>
      </c>
      <c r="Q215" s="28">
        <v>0</v>
      </c>
      <c r="R215" s="32">
        <v>898243</v>
      </c>
      <c r="S215" s="8">
        <f t="shared" si="72"/>
        <v>0</v>
      </c>
      <c r="T215" s="8">
        <f t="shared" si="73"/>
        <v>0</v>
      </c>
      <c r="U215" s="11">
        <v>0</v>
      </c>
    </row>
    <row r="216" spans="1:140" ht="13.5" customHeight="1" x14ac:dyDescent="0.25">
      <c r="A216" s="1" t="s">
        <v>1086</v>
      </c>
      <c r="B216" s="1" t="s">
        <v>1087</v>
      </c>
      <c r="C216" s="2">
        <v>97000</v>
      </c>
      <c r="D216" s="4" t="s">
        <v>377</v>
      </c>
      <c r="E216" s="11">
        <v>97000</v>
      </c>
      <c r="F216" s="11">
        <v>0</v>
      </c>
      <c r="G216" s="11">
        <v>0</v>
      </c>
      <c r="H216" s="11">
        <f t="shared" si="82"/>
        <v>97000</v>
      </c>
      <c r="I216" s="11">
        <f t="shared" si="64"/>
        <v>97000</v>
      </c>
      <c r="J216" s="3">
        <v>0</v>
      </c>
      <c r="M216" s="30">
        <f t="shared" si="71"/>
        <v>0</v>
      </c>
      <c r="N216" t="s">
        <v>377</v>
      </c>
      <c r="O216">
        <v>97000</v>
      </c>
      <c r="P216" s="28">
        <v>0</v>
      </c>
      <c r="Q216" s="28">
        <v>0</v>
      </c>
      <c r="R216" s="32">
        <v>97000</v>
      </c>
      <c r="S216" s="8">
        <f t="shared" si="72"/>
        <v>0</v>
      </c>
      <c r="T216" s="8">
        <f t="shared" si="73"/>
        <v>0</v>
      </c>
      <c r="U216" s="11">
        <v>0</v>
      </c>
    </row>
    <row r="217" spans="1:140" ht="13.5" customHeight="1" x14ac:dyDescent="0.25">
      <c r="A217" s="1" t="s">
        <v>1088</v>
      </c>
      <c r="B217" s="1" t="s">
        <v>1089</v>
      </c>
      <c r="C217" s="2">
        <v>1696427</v>
      </c>
      <c r="D217" s="4" t="s">
        <v>379</v>
      </c>
      <c r="E217" s="11">
        <v>1696427</v>
      </c>
      <c r="F217" s="11">
        <v>0</v>
      </c>
      <c r="G217" s="11">
        <v>0</v>
      </c>
      <c r="H217" s="11">
        <f t="shared" si="82"/>
        <v>1696427</v>
      </c>
      <c r="I217" s="11">
        <f t="shared" si="64"/>
        <v>1696427</v>
      </c>
      <c r="J217" s="3">
        <v>0</v>
      </c>
      <c r="M217" s="30">
        <f t="shared" si="71"/>
        <v>0</v>
      </c>
      <c r="N217" t="s">
        <v>379</v>
      </c>
      <c r="O217">
        <v>1696427</v>
      </c>
      <c r="P217" s="28">
        <v>0</v>
      </c>
      <c r="Q217" s="28">
        <v>0</v>
      </c>
      <c r="R217" s="32">
        <v>1696427</v>
      </c>
      <c r="S217" s="8">
        <f t="shared" si="72"/>
        <v>0</v>
      </c>
      <c r="T217" s="8">
        <f t="shared" si="73"/>
        <v>0</v>
      </c>
      <c r="U217" s="11">
        <v>0</v>
      </c>
    </row>
    <row r="218" spans="1:140" ht="13.5" customHeight="1" x14ac:dyDescent="0.25">
      <c r="A218" s="1" t="s">
        <v>1090</v>
      </c>
      <c r="B218" s="1" t="s">
        <v>1091</v>
      </c>
      <c r="C218" s="2">
        <v>245733</v>
      </c>
      <c r="D218" s="4" t="s">
        <v>381</v>
      </c>
      <c r="E218" s="11">
        <v>245733</v>
      </c>
      <c r="F218" s="11">
        <v>0</v>
      </c>
      <c r="G218" s="11">
        <v>0</v>
      </c>
      <c r="H218" s="11">
        <f t="shared" si="82"/>
        <v>245733</v>
      </c>
      <c r="I218" s="11">
        <f t="shared" si="64"/>
        <v>245733</v>
      </c>
      <c r="J218" s="3">
        <v>0</v>
      </c>
      <c r="M218" s="30">
        <f t="shared" si="71"/>
        <v>0</v>
      </c>
      <c r="N218" t="s">
        <v>381</v>
      </c>
      <c r="O218">
        <v>245733</v>
      </c>
      <c r="P218" s="28">
        <v>0</v>
      </c>
      <c r="Q218" s="28">
        <v>0</v>
      </c>
      <c r="R218" s="32">
        <v>245733</v>
      </c>
      <c r="S218" s="8">
        <f t="shared" si="72"/>
        <v>0</v>
      </c>
      <c r="T218" s="8">
        <f t="shared" si="73"/>
        <v>0</v>
      </c>
      <c r="U218" s="11">
        <v>0</v>
      </c>
    </row>
    <row r="219" spans="1:140" ht="13.5" customHeight="1" x14ac:dyDescent="0.25">
      <c r="A219" s="1" t="s">
        <v>1092</v>
      </c>
      <c r="B219" s="1" t="s">
        <v>1093</v>
      </c>
      <c r="C219" s="2">
        <v>2380040</v>
      </c>
      <c r="D219" s="4" t="s">
        <v>383</v>
      </c>
      <c r="E219" s="11">
        <v>2380040</v>
      </c>
      <c r="F219" s="11">
        <v>0</v>
      </c>
      <c r="G219" s="11">
        <v>0</v>
      </c>
      <c r="H219" s="11">
        <f t="shared" si="82"/>
        <v>2380040</v>
      </c>
      <c r="I219" s="11">
        <f t="shared" si="64"/>
        <v>2380040</v>
      </c>
      <c r="J219" s="3">
        <v>0</v>
      </c>
      <c r="M219" s="30">
        <f t="shared" si="71"/>
        <v>0</v>
      </c>
      <c r="N219" t="s">
        <v>383</v>
      </c>
      <c r="O219">
        <v>2380040</v>
      </c>
      <c r="P219" s="28">
        <v>0</v>
      </c>
      <c r="Q219" s="28">
        <v>0</v>
      </c>
      <c r="R219" s="32">
        <v>2380040</v>
      </c>
      <c r="S219" s="8">
        <f t="shared" si="72"/>
        <v>0</v>
      </c>
      <c r="T219" s="8">
        <f t="shared" si="73"/>
        <v>0</v>
      </c>
      <c r="U219" s="11">
        <v>0</v>
      </c>
    </row>
    <row r="220" spans="1:140" ht="13.5" customHeight="1" x14ac:dyDescent="0.25">
      <c r="A220" s="1" t="s">
        <v>1094</v>
      </c>
      <c r="B220" s="1" t="s">
        <v>1095</v>
      </c>
      <c r="C220" s="2">
        <v>3535000</v>
      </c>
      <c r="D220" s="4" t="s">
        <v>385</v>
      </c>
      <c r="E220" s="11">
        <v>3535000</v>
      </c>
      <c r="F220" s="11">
        <v>8338030</v>
      </c>
      <c r="G220" s="11">
        <v>8338030</v>
      </c>
      <c r="H220" s="11">
        <f t="shared" si="82"/>
        <v>3535000</v>
      </c>
      <c r="I220" s="11">
        <f t="shared" si="64"/>
        <v>3535000</v>
      </c>
      <c r="J220" s="3">
        <v>0</v>
      </c>
      <c r="M220" s="30">
        <f t="shared" si="71"/>
        <v>0</v>
      </c>
      <c r="N220" t="s">
        <v>385</v>
      </c>
      <c r="O220">
        <v>3535000</v>
      </c>
      <c r="P220" s="28">
        <v>8338030</v>
      </c>
      <c r="Q220" s="28">
        <v>8338030</v>
      </c>
      <c r="R220" s="32">
        <v>3535000</v>
      </c>
      <c r="S220" s="8">
        <f t="shared" si="72"/>
        <v>0</v>
      </c>
      <c r="T220" s="8">
        <f t="shared" si="73"/>
        <v>0</v>
      </c>
      <c r="U220" s="11">
        <v>0</v>
      </c>
    </row>
    <row r="221" spans="1:140" ht="13.5" customHeight="1" x14ac:dyDescent="0.25">
      <c r="A221" s="1" t="s">
        <v>1096</v>
      </c>
      <c r="B221" s="1" t="s">
        <v>1097</v>
      </c>
      <c r="C221" s="2">
        <v>972000</v>
      </c>
      <c r="D221" s="4" t="s">
        <v>387</v>
      </c>
      <c r="E221" s="11">
        <v>972000</v>
      </c>
      <c r="F221" s="11">
        <v>0</v>
      </c>
      <c r="G221" s="11">
        <v>0</v>
      </c>
      <c r="H221" s="11">
        <f t="shared" si="82"/>
        <v>972000</v>
      </c>
      <c r="I221" s="11">
        <f t="shared" si="64"/>
        <v>972000</v>
      </c>
      <c r="J221" s="3">
        <v>0</v>
      </c>
      <c r="M221" s="30">
        <f t="shared" si="71"/>
        <v>0</v>
      </c>
      <c r="N221" t="s">
        <v>387</v>
      </c>
      <c r="O221">
        <v>972000</v>
      </c>
      <c r="P221" s="28">
        <v>0</v>
      </c>
      <c r="Q221" s="28">
        <v>0</v>
      </c>
      <c r="R221" s="32">
        <v>972000</v>
      </c>
      <c r="S221" s="8">
        <f t="shared" si="72"/>
        <v>0</v>
      </c>
      <c r="T221" s="8">
        <f t="shared" si="73"/>
        <v>0</v>
      </c>
      <c r="U221" s="11">
        <v>0</v>
      </c>
    </row>
    <row r="222" spans="1:140" s="22" customFormat="1" ht="13.5" customHeight="1" x14ac:dyDescent="0.25">
      <c r="A222" s="18" t="s">
        <v>1098</v>
      </c>
      <c r="B222" s="18" t="s">
        <v>1099</v>
      </c>
      <c r="C222" s="19">
        <v>788165612.55999994</v>
      </c>
      <c r="D222" s="20" t="s">
        <v>389</v>
      </c>
      <c r="E222" s="21">
        <f>SUM(E223:E224)</f>
        <v>788165612.56000006</v>
      </c>
      <c r="F222" s="21">
        <f t="shared" ref="F222:J222" si="83">SUM(F223:F224)</f>
        <v>0</v>
      </c>
      <c r="G222" s="21">
        <f t="shared" si="83"/>
        <v>0</v>
      </c>
      <c r="H222" s="21">
        <f t="shared" si="83"/>
        <v>788165612.56000006</v>
      </c>
      <c r="I222" s="21">
        <f t="shared" si="83"/>
        <v>788165612.56000006</v>
      </c>
      <c r="J222" s="21">
        <f t="shared" si="83"/>
        <v>0</v>
      </c>
      <c r="K222" s="24"/>
      <c r="L222" s="11"/>
      <c r="M222" s="30">
        <f t="shared" si="71"/>
        <v>0</v>
      </c>
      <c r="N222" t="s">
        <v>389</v>
      </c>
      <c r="O222">
        <v>788165612.55999994</v>
      </c>
      <c r="P222" s="28">
        <v>0</v>
      </c>
      <c r="Q222" s="28">
        <v>0</v>
      </c>
      <c r="R222" s="32">
        <v>788165612.55999994</v>
      </c>
      <c r="S222" s="8">
        <f t="shared" si="72"/>
        <v>0</v>
      </c>
      <c r="T222" s="8">
        <f t="shared" si="73"/>
        <v>0</v>
      </c>
      <c r="U222" s="11">
        <v>0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</row>
    <row r="223" spans="1:140" ht="13.5" customHeight="1" x14ac:dyDescent="0.25">
      <c r="A223" s="1" t="s">
        <v>1100</v>
      </c>
      <c r="B223" s="1" t="s">
        <v>1101</v>
      </c>
      <c r="C223" s="2">
        <v>751316259.86000001</v>
      </c>
      <c r="D223" s="4" t="s">
        <v>391</v>
      </c>
      <c r="E223" s="11">
        <v>751316259.86000001</v>
      </c>
      <c r="F223" s="11">
        <v>0</v>
      </c>
      <c r="G223" s="11">
        <v>0</v>
      </c>
      <c r="H223" s="11">
        <f>E223+G223-F223</f>
        <v>751316259.86000001</v>
      </c>
      <c r="I223" s="11">
        <f t="shared" si="64"/>
        <v>751316259.86000001</v>
      </c>
      <c r="J223" s="3">
        <v>0</v>
      </c>
      <c r="M223" s="30">
        <f t="shared" si="71"/>
        <v>0</v>
      </c>
      <c r="N223" t="s">
        <v>391</v>
      </c>
      <c r="O223">
        <v>751316259.86000001</v>
      </c>
      <c r="P223" s="28">
        <v>0</v>
      </c>
      <c r="Q223" s="28">
        <v>0</v>
      </c>
      <c r="R223" s="32">
        <v>751316259.86000001</v>
      </c>
      <c r="S223" s="8">
        <f t="shared" si="72"/>
        <v>0</v>
      </c>
      <c r="T223" s="8">
        <f t="shared" si="73"/>
        <v>0</v>
      </c>
      <c r="U223" s="11">
        <v>0</v>
      </c>
    </row>
    <row r="224" spans="1:140" ht="13.5" customHeight="1" x14ac:dyDescent="0.25">
      <c r="A224" s="1" t="s">
        <v>1102</v>
      </c>
      <c r="B224" s="1" t="s">
        <v>1103</v>
      </c>
      <c r="C224" s="2">
        <v>36849352.700000003</v>
      </c>
      <c r="D224" s="4" t="s">
        <v>393</v>
      </c>
      <c r="E224" s="11">
        <v>36849352.700000003</v>
      </c>
      <c r="F224" s="11">
        <v>0</v>
      </c>
      <c r="G224" s="11">
        <v>0</v>
      </c>
      <c r="H224" s="11">
        <f>E224+G224-F224</f>
        <v>36849352.700000003</v>
      </c>
      <c r="I224" s="11">
        <f t="shared" si="64"/>
        <v>36849352.700000003</v>
      </c>
      <c r="J224" s="3">
        <v>0</v>
      </c>
      <c r="M224" s="30">
        <f t="shared" si="71"/>
        <v>0</v>
      </c>
      <c r="N224" t="s">
        <v>393</v>
      </c>
      <c r="O224">
        <v>36849352.700000003</v>
      </c>
      <c r="P224" s="28">
        <v>0</v>
      </c>
      <c r="Q224" s="28">
        <v>0</v>
      </c>
      <c r="R224" s="32">
        <v>36849352.700000003</v>
      </c>
      <c r="S224" s="8">
        <f t="shared" si="72"/>
        <v>0</v>
      </c>
      <c r="T224" s="8">
        <f t="shared" si="73"/>
        <v>0</v>
      </c>
      <c r="U224" s="11">
        <v>0</v>
      </c>
    </row>
    <row r="225" spans="1:140" s="17" customFormat="1" ht="13.5" customHeight="1" x14ac:dyDescent="0.25">
      <c r="A225" s="13" t="s">
        <v>1104</v>
      </c>
      <c r="B225" s="13" t="s">
        <v>1105</v>
      </c>
      <c r="C225" s="14">
        <v>2622141815.1700001</v>
      </c>
      <c r="D225" s="15">
        <v>2.7</v>
      </c>
      <c r="E225" s="16">
        <f>E226+E228+E236</f>
        <v>2622141815.1700001</v>
      </c>
      <c r="F225" s="16">
        <f t="shared" ref="F225:J225" si="84">F226+F228+F236</f>
        <v>2402000</v>
      </c>
      <c r="G225" s="16">
        <f t="shared" si="84"/>
        <v>21709804</v>
      </c>
      <c r="H225" s="16">
        <f t="shared" si="84"/>
        <v>2641449619.1700001</v>
      </c>
      <c r="I225" s="16">
        <f t="shared" si="84"/>
        <v>2641449619.1700001</v>
      </c>
      <c r="J225" s="16">
        <f t="shared" si="84"/>
        <v>0</v>
      </c>
      <c r="K225" s="24"/>
      <c r="L225" s="11"/>
      <c r="M225" s="30">
        <f t="shared" si="71"/>
        <v>0.15000009536743164</v>
      </c>
      <c r="N225">
        <v>2.7</v>
      </c>
      <c r="O225">
        <v>2622141815.02</v>
      </c>
      <c r="P225" s="28">
        <v>2402000</v>
      </c>
      <c r="Q225" s="28">
        <v>21709804</v>
      </c>
      <c r="R225" s="32">
        <v>2641449619.02</v>
      </c>
      <c r="S225" s="8">
        <f t="shared" si="72"/>
        <v>0</v>
      </c>
      <c r="T225" s="8">
        <f t="shared" si="73"/>
        <v>0</v>
      </c>
      <c r="U225" s="11">
        <v>0</v>
      </c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</row>
    <row r="226" spans="1:140" s="22" customFormat="1" ht="13.5" customHeight="1" x14ac:dyDescent="0.25">
      <c r="A226" s="18" t="s">
        <v>1106</v>
      </c>
      <c r="B226" s="18" t="s">
        <v>1107</v>
      </c>
      <c r="C226" s="19">
        <v>42133400</v>
      </c>
      <c r="D226" s="20" t="s">
        <v>395</v>
      </c>
      <c r="E226" s="21">
        <f>SUM(E227)</f>
        <v>42133400</v>
      </c>
      <c r="F226" s="21">
        <f t="shared" ref="F226:J226" si="85">SUM(F227)</f>
        <v>0</v>
      </c>
      <c r="G226" s="21">
        <f t="shared" si="85"/>
        <v>0</v>
      </c>
      <c r="H226" s="21">
        <f t="shared" si="85"/>
        <v>42133400</v>
      </c>
      <c r="I226" s="21">
        <f t="shared" si="85"/>
        <v>42133400</v>
      </c>
      <c r="J226" s="21">
        <f t="shared" si="85"/>
        <v>0</v>
      </c>
      <c r="K226" s="24"/>
      <c r="L226" s="11"/>
      <c r="M226" s="30">
        <f t="shared" si="71"/>
        <v>0</v>
      </c>
      <c r="N226" t="s">
        <v>395</v>
      </c>
      <c r="O226">
        <v>42133400</v>
      </c>
      <c r="P226" s="28">
        <v>0</v>
      </c>
      <c r="Q226" s="28">
        <v>0</v>
      </c>
      <c r="R226" s="32">
        <v>42133400</v>
      </c>
      <c r="S226" s="8">
        <f t="shared" si="72"/>
        <v>0</v>
      </c>
      <c r="T226" s="8">
        <f t="shared" si="73"/>
        <v>0</v>
      </c>
      <c r="U226" s="11">
        <v>0</v>
      </c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</row>
    <row r="227" spans="1:140" ht="13.5" customHeight="1" x14ac:dyDescent="0.25">
      <c r="A227" s="1" t="s">
        <v>1108</v>
      </c>
      <c r="B227" s="1" t="s">
        <v>1109</v>
      </c>
      <c r="C227" s="2">
        <v>42133400</v>
      </c>
      <c r="D227" s="4" t="s">
        <v>396</v>
      </c>
      <c r="E227" s="11">
        <v>42133400</v>
      </c>
      <c r="F227" s="11">
        <v>0</v>
      </c>
      <c r="G227" s="11">
        <v>0</v>
      </c>
      <c r="H227" s="11">
        <f>E227+G227-F227</f>
        <v>42133400</v>
      </c>
      <c r="I227" s="11">
        <f t="shared" ref="I227:I248" si="86">H227</f>
        <v>42133400</v>
      </c>
      <c r="J227" s="3">
        <v>0</v>
      </c>
      <c r="M227" s="30">
        <f t="shared" si="71"/>
        <v>0</v>
      </c>
      <c r="N227" t="s">
        <v>396</v>
      </c>
      <c r="O227">
        <v>42133400</v>
      </c>
      <c r="P227" s="28">
        <v>0</v>
      </c>
      <c r="Q227" s="28">
        <v>0</v>
      </c>
      <c r="R227" s="32">
        <v>42133400</v>
      </c>
      <c r="S227" s="8">
        <f t="shared" si="72"/>
        <v>0</v>
      </c>
      <c r="T227" s="8">
        <f t="shared" si="73"/>
        <v>0</v>
      </c>
      <c r="U227" s="11">
        <v>0</v>
      </c>
    </row>
    <row r="228" spans="1:140" s="22" customFormat="1" ht="13.5" customHeight="1" x14ac:dyDescent="0.25">
      <c r="A228" s="18" t="s">
        <v>1110</v>
      </c>
      <c r="B228" s="18" t="s">
        <v>1111</v>
      </c>
      <c r="C228" s="19">
        <v>157707417</v>
      </c>
      <c r="D228" s="20" t="s">
        <v>398</v>
      </c>
      <c r="E228" s="21">
        <f>SUM(E229:E235)</f>
        <v>157707417</v>
      </c>
      <c r="F228" s="21">
        <f t="shared" ref="F228:J228" si="87">SUM(F229:F235)</f>
        <v>2402000</v>
      </c>
      <c r="G228" s="21">
        <f t="shared" si="87"/>
        <v>21709804</v>
      </c>
      <c r="H228" s="21">
        <f t="shared" si="87"/>
        <v>177015221</v>
      </c>
      <c r="I228" s="21">
        <f t="shared" si="87"/>
        <v>177015221</v>
      </c>
      <c r="J228" s="21">
        <f t="shared" si="87"/>
        <v>0</v>
      </c>
      <c r="K228" s="24"/>
      <c r="L228" s="11"/>
      <c r="M228" s="30">
        <f t="shared" si="71"/>
        <v>0</v>
      </c>
      <c r="N228" t="s">
        <v>398</v>
      </c>
      <c r="O228">
        <v>157707417</v>
      </c>
      <c r="P228" s="28">
        <v>2402000</v>
      </c>
      <c r="Q228" s="28">
        <v>21709804</v>
      </c>
      <c r="R228" s="32">
        <v>177015221</v>
      </c>
      <c r="S228" s="8">
        <f t="shared" si="72"/>
        <v>0</v>
      </c>
      <c r="T228" s="8">
        <f t="shared" si="73"/>
        <v>0</v>
      </c>
      <c r="U228" s="11">
        <v>0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</row>
    <row r="229" spans="1:140" ht="13.5" customHeight="1" x14ac:dyDescent="0.25">
      <c r="A229" s="1" t="s">
        <v>1112</v>
      </c>
      <c r="B229" s="1" t="s">
        <v>1085</v>
      </c>
      <c r="C229" s="2">
        <v>1717979</v>
      </c>
      <c r="D229" s="4" t="s">
        <v>400</v>
      </c>
      <c r="E229" s="11">
        <v>1717979</v>
      </c>
      <c r="F229" s="11">
        <v>0</v>
      </c>
      <c r="G229" s="11">
        <v>361605</v>
      </c>
      <c r="H229" s="11">
        <f t="shared" ref="H229:H235" si="88">E229+G229-F229</f>
        <v>2079584</v>
      </c>
      <c r="I229" s="11">
        <f t="shared" si="86"/>
        <v>2079584</v>
      </c>
      <c r="J229" s="11">
        <v>0</v>
      </c>
      <c r="M229" s="30">
        <f t="shared" si="71"/>
        <v>0</v>
      </c>
      <c r="N229" t="s">
        <v>400</v>
      </c>
      <c r="O229">
        <v>1717979</v>
      </c>
      <c r="P229" s="28">
        <v>0</v>
      </c>
      <c r="Q229" s="28">
        <v>361605</v>
      </c>
      <c r="R229" s="32">
        <v>2079584</v>
      </c>
      <c r="S229" s="8">
        <f t="shared" si="72"/>
        <v>0</v>
      </c>
      <c r="T229" s="8">
        <f t="shared" si="73"/>
        <v>0</v>
      </c>
      <c r="U229" s="11">
        <v>0</v>
      </c>
    </row>
    <row r="230" spans="1:140" ht="13.5" customHeight="1" x14ac:dyDescent="0.25">
      <c r="A230" s="1" t="s">
        <v>1113</v>
      </c>
      <c r="B230" s="1" t="s">
        <v>1087</v>
      </c>
      <c r="C230" s="2">
        <v>6077268</v>
      </c>
      <c r="D230" s="4" t="s">
        <v>401</v>
      </c>
      <c r="E230" s="11">
        <v>6077268</v>
      </c>
      <c r="F230" s="11">
        <v>0</v>
      </c>
      <c r="G230" s="11">
        <v>43410</v>
      </c>
      <c r="H230" s="11">
        <f t="shared" si="88"/>
        <v>6120678</v>
      </c>
      <c r="I230" s="11">
        <f t="shared" si="86"/>
        <v>6120678</v>
      </c>
      <c r="J230" s="11">
        <v>0</v>
      </c>
      <c r="M230" s="30">
        <f t="shared" si="71"/>
        <v>0</v>
      </c>
      <c r="N230" t="s">
        <v>401</v>
      </c>
      <c r="O230">
        <v>6077268</v>
      </c>
      <c r="P230" s="28">
        <v>0</v>
      </c>
      <c r="Q230" s="28">
        <v>43410</v>
      </c>
      <c r="R230" s="32">
        <v>6120678</v>
      </c>
      <c r="S230" s="8">
        <f t="shared" si="72"/>
        <v>0</v>
      </c>
      <c r="T230" s="8">
        <f t="shared" si="73"/>
        <v>0</v>
      </c>
      <c r="U230" s="11">
        <v>0</v>
      </c>
    </row>
    <row r="231" spans="1:140" ht="13.5" customHeight="1" x14ac:dyDescent="0.25">
      <c r="A231" s="1" t="s">
        <v>1114</v>
      </c>
      <c r="B231" s="1" t="s">
        <v>1089</v>
      </c>
      <c r="C231" s="2">
        <v>34980315</v>
      </c>
      <c r="D231" s="4" t="s">
        <v>402</v>
      </c>
      <c r="E231" s="11">
        <v>34980315</v>
      </c>
      <c r="F231" s="11">
        <v>0</v>
      </c>
      <c r="G231" s="11">
        <v>5807743</v>
      </c>
      <c r="H231" s="11">
        <f t="shared" si="88"/>
        <v>40788058</v>
      </c>
      <c r="I231" s="11">
        <f t="shared" si="86"/>
        <v>40788058</v>
      </c>
      <c r="J231" s="11">
        <v>0</v>
      </c>
      <c r="M231" s="30">
        <f t="shared" si="71"/>
        <v>0</v>
      </c>
      <c r="N231" t="s">
        <v>402</v>
      </c>
      <c r="O231">
        <v>34980315</v>
      </c>
      <c r="P231" s="28">
        <v>0</v>
      </c>
      <c r="Q231" s="28">
        <v>5807743</v>
      </c>
      <c r="R231" s="32">
        <v>40788058</v>
      </c>
      <c r="S231" s="8">
        <f t="shared" si="72"/>
        <v>0</v>
      </c>
      <c r="T231" s="8">
        <f t="shared" si="73"/>
        <v>0</v>
      </c>
      <c r="U231" s="11">
        <v>0</v>
      </c>
    </row>
    <row r="232" spans="1:140" ht="13.5" customHeight="1" x14ac:dyDescent="0.25">
      <c r="A232" s="1" t="s">
        <v>1115</v>
      </c>
      <c r="B232" s="1" t="s">
        <v>1093</v>
      </c>
      <c r="C232" s="2">
        <v>29145866</v>
      </c>
      <c r="D232" s="4" t="s">
        <v>403</v>
      </c>
      <c r="E232" s="11">
        <v>29145866</v>
      </c>
      <c r="F232" s="11">
        <v>0</v>
      </c>
      <c r="G232" s="11">
        <v>7232589</v>
      </c>
      <c r="H232" s="11">
        <f t="shared" si="88"/>
        <v>36378455</v>
      </c>
      <c r="I232" s="11">
        <f t="shared" si="86"/>
        <v>36378455</v>
      </c>
      <c r="J232" s="11">
        <v>0</v>
      </c>
      <c r="M232" s="30">
        <f t="shared" si="71"/>
        <v>0</v>
      </c>
      <c r="N232" t="s">
        <v>403</v>
      </c>
      <c r="O232">
        <v>29145866</v>
      </c>
      <c r="P232" s="28">
        <v>0</v>
      </c>
      <c r="Q232" s="28">
        <v>7232589</v>
      </c>
      <c r="R232" s="32">
        <v>36378455</v>
      </c>
      <c r="S232" s="8">
        <f t="shared" si="72"/>
        <v>0</v>
      </c>
      <c r="T232" s="8">
        <f t="shared" si="73"/>
        <v>0</v>
      </c>
      <c r="U232" s="11">
        <v>0</v>
      </c>
    </row>
    <row r="233" spans="1:140" ht="13.5" customHeight="1" x14ac:dyDescent="0.25">
      <c r="A233" s="1" t="s">
        <v>1116</v>
      </c>
      <c r="B233" s="1" t="s">
        <v>1091</v>
      </c>
      <c r="C233" s="2">
        <v>2046854</v>
      </c>
      <c r="D233" s="4" t="s">
        <v>404</v>
      </c>
      <c r="E233" s="11">
        <v>2046854</v>
      </c>
      <c r="F233" s="11">
        <v>0</v>
      </c>
      <c r="G233" s="11">
        <v>0</v>
      </c>
      <c r="H233" s="11">
        <f t="shared" si="88"/>
        <v>2046854</v>
      </c>
      <c r="I233" s="11">
        <f t="shared" si="86"/>
        <v>2046854</v>
      </c>
      <c r="J233" s="11">
        <v>0</v>
      </c>
      <c r="M233" s="30">
        <f t="shared" si="71"/>
        <v>0</v>
      </c>
      <c r="N233" t="s">
        <v>404</v>
      </c>
      <c r="O233">
        <v>2046854</v>
      </c>
      <c r="P233" s="28">
        <v>0</v>
      </c>
      <c r="Q233" s="28">
        <v>0</v>
      </c>
      <c r="R233" s="32">
        <v>2046854</v>
      </c>
      <c r="S233" s="8">
        <f t="shared" si="72"/>
        <v>0</v>
      </c>
      <c r="T233" s="8">
        <f t="shared" si="73"/>
        <v>0</v>
      </c>
      <c r="U233" s="11">
        <v>0</v>
      </c>
    </row>
    <row r="234" spans="1:140" ht="13.5" customHeight="1" x14ac:dyDescent="0.25">
      <c r="A234" s="1" t="s">
        <v>1117</v>
      </c>
      <c r="B234" s="1" t="s">
        <v>1097</v>
      </c>
      <c r="C234" s="2">
        <v>2433604</v>
      </c>
      <c r="D234" s="4" t="s">
        <v>405</v>
      </c>
      <c r="E234" s="11">
        <v>2433604</v>
      </c>
      <c r="F234" s="11">
        <v>0</v>
      </c>
      <c r="G234" s="11">
        <v>0</v>
      </c>
      <c r="H234" s="11">
        <f t="shared" si="88"/>
        <v>2433604</v>
      </c>
      <c r="I234" s="11">
        <f t="shared" si="86"/>
        <v>2433604</v>
      </c>
      <c r="J234" s="11">
        <v>0</v>
      </c>
      <c r="M234" s="30">
        <f t="shared" si="71"/>
        <v>0</v>
      </c>
      <c r="N234" t="s">
        <v>405</v>
      </c>
      <c r="O234">
        <v>2433604</v>
      </c>
      <c r="P234" s="28">
        <v>0</v>
      </c>
      <c r="Q234" s="28">
        <v>0</v>
      </c>
      <c r="R234" s="32">
        <v>2433604</v>
      </c>
      <c r="S234" s="8">
        <f t="shared" si="72"/>
        <v>0</v>
      </c>
      <c r="T234" s="8">
        <f t="shared" si="73"/>
        <v>0</v>
      </c>
      <c r="U234" s="11">
        <v>0</v>
      </c>
    </row>
    <row r="235" spans="1:140" ht="13.5" customHeight="1" x14ac:dyDescent="0.25">
      <c r="A235" s="1" t="s">
        <v>1118</v>
      </c>
      <c r="B235" s="1" t="s">
        <v>1095</v>
      </c>
      <c r="C235" s="2">
        <v>81305531</v>
      </c>
      <c r="D235" s="4" t="s">
        <v>406</v>
      </c>
      <c r="E235" s="11">
        <v>81305531</v>
      </c>
      <c r="F235" s="11">
        <v>2402000</v>
      </c>
      <c r="G235" s="11">
        <v>8264457</v>
      </c>
      <c r="H235" s="11">
        <f t="shared" si="88"/>
        <v>87167988</v>
      </c>
      <c r="I235" s="11">
        <f t="shared" si="86"/>
        <v>87167988</v>
      </c>
      <c r="J235" s="11">
        <v>0</v>
      </c>
      <c r="M235" s="30">
        <f t="shared" si="71"/>
        <v>0</v>
      </c>
      <c r="N235" t="s">
        <v>406</v>
      </c>
      <c r="O235">
        <v>81305531</v>
      </c>
      <c r="P235" s="28">
        <v>2402000</v>
      </c>
      <c r="Q235" s="28">
        <v>8264457</v>
      </c>
      <c r="R235" s="32">
        <v>87167988</v>
      </c>
      <c r="S235" s="8">
        <f t="shared" si="72"/>
        <v>0</v>
      </c>
      <c r="T235" s="8">
        <f t="shared" si="73"/>
        <v>0</v>
      </c>
      <c r="U235" s="11">
        <v>0</v>
      </c>
    </row>
    <row r="236" spans="1:140" s="22" customFormat="1" ht="13.5" customHeight="1" x14ac:dyDescent="0.25">
      <c r="A236" s="18" t="s">
        <v>1119</v>
      </c>
      <c r="B236" s="18" t="s">
        <v>1120</v>
      </c>
      <c r="C236" s="19">
        <v>2422300998.1700001</v>
      </c>
      <c r="D236" s="20" t="s">
        <v>407</v>
      </c>
      <c r="E236" s="21">
        <f>SUM(E237:E238)</f>
        <v>2422300998.1700001</v>
      </c>
      <c r="F236" s="21">
        <f t="shared" ref="F236:I236" si="89">SUM(F237:F238)</f>
        <v>0</v>
      </c>
      <c r="G236" s="21">
        <f t="shared" si="89"/>
        <v>0</v>
      </c>
      <c r="H236" s="21">
        <f t="shared" si="89"/>
        <v>2422300998.1700001</v>
      </c>
      <c r="I236" s="21">
        <f t="shared" si="89"/>
        <v>2422300998.1700001</v>
      </c>
      <c r="J236" s="21">
        <f>SUM(J237:J238)</f>
        <v>0</v>
      </c>
      <c r="K236" s="24"/>
      <c r="L236" s="11"/>
      <c r="M236" s="30">
        <f t="shared" si="71"/>
        <v>0.15000009536743164</v>
      </c>
      <c r="N236" t="s">
        <v>407</v>
      </c>
      <c r="O236">
        <v>2422300998.02</v>
      </c>
      <c r="P236" s="28">
        <v>0</v>
      </c>
      <c r="Q236" s="28">
        <v>0</v>
      </c>
      <c r="R236" s="32">
        <v>2422300998.02</v>
      </c>
      <c r="S236" s="8">
        <f t="shared" si="72"/>
        <v>0</v>
      </c>
      <c r="T236" s="8">
        <f t="shared" si="73"/>
        <v>0</v>
      </c>
      <c r="U236" s="11">
        <v>0</v>
      </c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</row>
    <row r="237" spans="1:140" ht="13.5" customHeight="1" x14ac:dyDescent="0.25">
      <c r="A237" s="1" t="s">
        <v>1121</v>
      </c>
      <c r="B237" s="1" t="s">
        <v>1122</v>
      </c>
      <c r="C237" s="2">
        <v>2102655000</v>
      </c>
      <c r="D237" s="4" t="s">
        <v>409</v>
      </c>
      <c r="E237" s="11">
        <v>2102655000</v>
      </c>
      <c r="F237" s="11">
        <v>0</v>
      </c>
      <c r="G237" s="11">
        <v>0</v>
      </c>
      <c r="H237" s="11">
        <f>E237+G237-F237</f>
        <v>2102655000</v>
      </c>
      <c r="I237" s="11">
        <f t="shared" si="86"/>
        <v>2102655000</v>
      </c>
      <c r="J237" s="11">
        <v>0</v>
      </c>
      <c r="M237" s="30">
        <f t="shared" si="71"/>
        <v>0</v>
      </c>
      <c r="N237" t="s">
        <v>409</v>
      </c>
      <c r="O237">
        <v>2102655000</v>
      </c>
      <c r="P237" s="28">
        <v>0</v>
      </c>
      <c r="Q237" s="28">
        <v>0</v>
      </c>
      <c r="R237" s="32">
        <v>2102655000</v>
      </c>
      <c r="S237" s="8">
        <f t="shared" si="72"/>
        <v>0</v>
      </c>
      <c r="T237" s="8">
        <f t="shared" si="73"/>
        <v>0</v>
      </c>
      <c r="U237" s="11">
        <v>0</v>
      </c>
    </row>
    <row r="238" spans="1:140" ht="13.5" customHeight="1" x14ac:dyDescent="0.25">
      <c r="A238" s="1" t="s">
        <v>1123</v>
      </c>
      <c r="B238" s="1" t="s">
        <v>1124</v>
      </c>
      <c r="C238" s="2">
        <v>319645998.17000002</v>
      </c>
      <c r="D238" s="4" t="s">
        <v>411</v>
      </c>
      <c r="E238" s="11">
        <v>319645998.17000002</v>
      </c>
      <c r="F238" s="11">
        <v>0</v>
      </c>
      <c r="G238" s="11">
        <v>0</v>
      </c>
      <c r="H238" s="11">
        <f>E238+G238-F238</f>
        <v>319645998.17000002</v>
      </c>
      <c r="I238" s="11">
        <f t="shared" si="86"/>
        <v>319645998.17000002</v>
      </c>
      <c r="J238" s="11">
        <v>0</v>
      </c>
      <c r="M238" s="30">
        <f t="shared" si="71"/>
        <v>0</v>
      </c>
      <c r="N238" t="s">
        <v>411</v>
      </c>
      <c r="O238">
        <v>319645998.17000002</v>
      </c>
      <c r="P238" s="28">
        <v>0</v>
      </c>
      <c r="Q238" s="28">
        <v>0</v>
      </c>
      <c r="R238" s="32">
        <v>319645998.17000002</v>
      </c>
      <c r="S238" s="8">
        <f t="shared" si="72"/>
        <v>0</v>
      </c>
      <c r="T238" s="8">
        <f t="shared" si="73"/>
        <v>0</v>
      </c>
      <c r="U238" s="11">
        <v>0</v>
      </c>
    </row>
    <row r="239" spans="1:140" s="17" customFormat="1" ht="13.5" customHeight="1" x14ac:dyDescent="0.25">
      <c r="A239" s="13" t="s">
        <v>1125</v>
      </c>
      <c r="B239" s="13" t="s">
        <v>1126</v>
      </c>
      <c r="C239" s="14">
        <v>2963780864.4299998</v>
      </c>
      <c r="D239" s="15">
        <v>2.9</v>
      </c>
      <c r="E239" s="16">
        <f>E240+E244+E246</f>
        <v>2963780864.4300003</v>
      </c>
      <c r="F239" s="16">
        <f t="shared" ref="F239:J239" si="90">F240+F244+F246</f>
        <v>2584131048.46</v>
      </c>
      <c r="G239" s="16">
        <f t="shared" si="90"/>
        <v>163447894</v>
      </c>
      <c r="H239" s="16">
        <f t="shared" si="90"/>
        <v>543097709.96999991</v>
      </c>
      <c r="I239" s="16">
        <f t="shared" si="90"/>
        <v>543097709.96999991</v>
      </c>
      <c r="J239" s="16">
        <f t="shared" si="90"/>
        <v>0</v>
      </c>
      <c r="K239" s="24"/>
      <c r="L239" s="11"/>
      <c r="M239" s="30">
        <f t="shared" si="71"/>
        <v>-539300000.00000012</v>
      </c>
      <c r="N239">
        <v>2.9</v>
      </c>
      <c r="O239">
        <v>3503080864.4299998</v>
      </c>
      <c r="P239" s="28">
        <v>2584131048.46</v>
      </c>
      <c r="Q239" s="28">
        <v>163447894</v>
      </c>
      <c r="R239" s="32">
        <v>1082397709.97</v>
      </c>
      <c r="S239" s="8">
        <f t="shared" si="72"/>
        <v>0</v>
      </c>
      <c r="T239" s="8">
        <f t="shared" si="73"/>
        <v>0</v>
      </c>
      <c r="U239" s="27" t="s">
        <v>413</v>
      </c>
      <c r="V239" s="27">
        <v>-0.15</v>
      </c>
      <c r="W239" s="27">
        <v>0</v>
      </c>
      <c r="X239" s="27">
        <v>0</v>
      </c>
      <c r="Y239" s="27">
        <v>-0.15</v>
      </c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</row>
    <row r="240" spans="1:140" s="22" customFormat="1" ht="13.5" customHeight="1" x14ac:dyDescent="0.25">
      <c r="A240" s="18" t="s">
        <v>1127</v>
      </c>
      <c r="B240" s="18" t="s">
        <v>1128</v>
      </c>
      <c r="C240" s="19">
        <v>2599506135.5799999</v>
      </c>
      <c r="D240" s="20" t="s">
        <v>416</v>
      </c>
      <c r="E240" s="21">
        <f>SUM(E241:E243)</f>
        <v>2599506135.5799999</v>
      </c>
      <c r="F240" s="21">
        <f t="shared" ref="F240:J240" si="91">SUM(F241:F243)</f>
        <v>2584131048.46</v>
      </c>
      <c r="G240" s="21">
        <f t="shared" si="91"/>
        <v>163447894</v>
      </c>
      <c r="H240" s="21">
        <f t="shared" si="91"/>
        <v>178822981.11999995</v>
      </c>
      <c r="I240" s="21">
        <f t="shared" si="91"/>
        <v>178822981.11999995</v>
      </c>
      <c r="J240" s="21">
        <f t="shared" si="91"/>
        <v>0</v>
      </c>
      <c r="K240" s="24"/>
      <c r="L240" s="11"/>
      <c r="M240" s="30">
        <f t="shared" si="71"/>
        <v>-539300000</v>
      </c>
      <c r="N240" t="s">
        <v>416</v>
      </c>
      <c r="O240">
        <v>3138806135.5799999</v>
      </c>
      <c r="P240" s="28">
        <v>2584131048.46</v>
      </c>
      <c r="Q240" s="28">
        <v>163447894</v>
      </c>
      <c r="R240" s="32">
        <v>718122981.12</v>
      </c>
      <c r="S240" s="8">
        <f t="shared" si="72"/>
        <v>0</v>
      </c>
      <c r="T240" s="8">
        <f t="shared" si="73"/>
        <v>0</v>
      </c>
      <c r="U240" s="11">
        <v>0</v>
      </c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</row>
    <row r="241" spans="1:140" ht="13.5" customHeight="1" x14ac:dyDescent="0.25">
      <c r="A241" s="1" t="s">
        <v>1129</v>
      </c>
      <c r="B241" s="1" t="s">
        <v>1130</v>
      </c>
      <c r="C241" s="2">
        <v>2477928548.27</v>
      </c>
      <c r="D241" s="4" t="s">
        <v>418</v>
      </c>
      <c r="E241" s="11">
        <v>2477928548.27</v>
      </c>
      <c r="F241" s="11">
        <v>2574044334.46</v>
      </c>
      <c r="G241" s="11">
        <v>148929176</v>
      </c>
      <c r="H241" s="11">
        <f>E241+G241-F241</f>
        <v>52813389.809999943</v>
      </c>
      <c r="I241" s="11">
        <f t="shared" si="86"/>
        <v>52813389.809999943</v>
      </c>
      <c r="J241" s="11">
        <v>0</v>
      </c>
      <c r="M241" s="30">
        <f t="shared" si="71"/>
        <v>-539300000</v>
      </c>
      <c r="N241" t="s">
        <v>418</v>
      </c>
      <c r="O241">
        <v>3017228548.27</v>
      </c>
      <c r="P241" s="28">
        <v>2574044334.46</v>
      </c>
      <c r="Q241" s="28">
        <v>148929176</v>
      </c>
      <c r="R241" s="32">
        <v>592113389.80999994</v>
      </c>
      <c r="S241" s="8">
        <f t="shared" si="72"/>
        <v>0</v>
      </c>
      <c r="T241" s="8">
        <f t="shared" si="73"/>
        <v>0</v>
      </c>
      <c r="U241" s="11">
        <v>0</v>
      </c>
    </row>
    <row r="242" spans="1:140" ht="13.5" customHeight="1" x14ac:dyDescent="0.25">
      <c r="A242" s="1" t="s">
        <v>1131</v>
      </c>
      <c r="B242" s="1" t="s">
        <v>1132</v>
      </c>
      <c r="C242" s="2">
        <v>33949202</v>
      </c>
      <c r="D242" s="4" t="s">
        <v>420</v>
      </c>
      <c r="E242" s="11">
        <v>33949202</v>
      </c>
      <c r="F242" s="11">
        <v>6179300</v>
      </c>
      <c r="G242" s="11">
        <v>2557200</v>
      </c>
      <c r="H242" s="11">
        <f>E242+G242-F242</f>
        <v>30327102</v>
      </c>
      <c r="I242" s="11">
        <f t="shared" si="86"/>
        <v>30327102</v>
      </c>
      <c r="J242" s="11">
        <v>0</v>
      </c>
      <c r="M242" s="30">
        <f t="shared" si="71"/>
        <v>0</v>
      </c>
      <c r="N242" t="s">
        <v>420</v>
      </c>
      <c r="O242">
        <v>33949202</v>
      </c>
      <c r="P242" s="28">
        <v>6179300</v>
      </c>
      <c r="Q242" s="28">
        <v>2557200</v>
      </c>
      <c r="R242" s="32">
        <v>30327102</v>
      </c>
      <c r="S242" s="8">
        <f t="shared" si="72"/>
        <v>0</v>
      </c>
      <c r="T242" s="8">
        <f t="shared" si="73"/>
        <v>0</v>
      </c>
      <c r="U242" s="11">
        <v>0</v>
      </c>
    </row>
    <row r="243" spans="1:140" ht="13.5" customHeight="1" x14ac:dyDescent="0.25">
      <c r="A243" s="1" t="s">
        <v>1133</v>
      </c>
      <c r="B243" s="1" t="s">
        <v>1134</v>
      </c>
      <c r="C243" s="2">
        <v>87628385.310000002</v>
      </c>
      <c r="D243" s="4" t="s">
        <v>421</v>
      </c>
      <c r="E243" s="11">
        <v>87628385.310000002</v>
      </c>
      <c r="F243" s="11">
        <v>3907414</v>
      </c>
      <c r="G243" s="11">
        <v>11961518</v>
      </c>
      <c r="H243" s="11">
        <f>E243+G243-F243</f>
        <v>95682489.310000002</v>
      </c>
      <c r="I243" s="11">
        <f t="shared" si="86"/>
        <v>95682489.310000002</v>
      </c>
      <c r="J243" s="11">
        <v>0</v>
      </c>
      <c r="M243" s="30">
        <f t="shared" si="71"/>
        <v>0</v>
      </c>
      <c r="N243" t="s">
        <v>421</v>
      </c>
      <c r="O243">
        <v>87628385.310000002</v>
      </c>
      <c r="P243" s="28">
        <v>3907414</v>
      </c>
      <c r="Q243" s="28">
        <v>11961518</v>
      </c>
      <c r="R243" s="32">
        <v>95682489.310000002</v>
      </c>
      <c r="S243" s="8">
        <f t="shared" si="72"/>
        <v>0</v>
      </c>
      <c r="T243" s="8">
        <f t="shared" si="73"/>
        <v>0</v>
      </c>
      <c r="U243" s="11">
        <v>0</v>
      </c>
    </row>
    <row r="244" spans="1:140" s="22" customFormat="1" ht="13.5" customHeight="1" x14ac:dyDescent="0.25">
      <c r="A244" s="18" t="s">
        <v>1135</v>
      </c>
      <c r="B244" s="18" t="s">
        <v>1136</v>
      </c>
      <c r="C244" s="19">
        <v>321827287.56999999</v>
      </c>
      <c r="D244" s="20" t="s">
        <v>423</v>
      </c>
      <c r="E244" s="21">
        <f>SUM(E245)</f>
        <v>321827287.56999999</v>
      </c>
      <c r="F244" s="21">
        <f t="shared" ref="F244:J244" si="92">SUM(F245)</f>
        <v>0</v>
      </c>
      <c r="G244" s="21">
        <f t="shared" si="92"/>
        <v>0</v>
      </c>
      <c r="H244" s="21">
        <f t="shared" si="92"/>
        <v>321827287.56999999</v>
      </c>
      <c r="I244" s="21">
        <f t="shared" si="92"/>
        <v>321827287.56999999</v>
      </c>
      <c r="J244" s="21">
        <f t="shared" si="92"/>
        <v>0</v>
      </c>
      <c r="K244" s="24"/>
      <c r="L244" s="11"/>
      <c r="M244" s="30">
        <f t="shared" si="71"/>
        <v>0</v>
      </c>
      <c r="N244" t="s">
        <v>423</v>
      </c>
      <c r="O244">
        <v>321827287.56999999</v>
      </c>
      <c r="P244" s="28">
        <v>0</v>
      </c>
      <c r="Q244" s="28">
        <v>0</v>
      </c>
      <c r="R244" s="32">
        <v>321827287.56999999</v>
      </c>
      <c r="S244" s="8">
        <f t="shared" si="72"/>
        <v>0</v>
      </c>
      <c r="T244" s="8">
        <f t="shared" si="73"/>
        <v>0</v>
      </c>
      <c r="U244" s="11">
        <v>0</v>
      </c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</row>
    <row r="245" spans="1:140" ht="13.5" customHeight="1" x14ac:dyDescent="0.25">
      <c r="A245" s="1" t="s">
        <v>1137</v>
      </c>
      <c r="B245" s="1" t="s">
        <v>1138</v>
      </c>
      <c r="C245" s="2">
        <v>321827287.56999999</v>
      </c>
      <c r="D245" s="4" t="s">
        <v>425</v>
      </c>
      <c r="E245" s="11">
        <v>321827287.56999999</v>
      </c>
      <c r="F245" s="11">
        <v>0</v>
      </c>
      <c r="G245" s="11">
        <v>0</v>
      </c>
      <c r="H245" s="11">
        <f>E245+G245-F245</f>
        <v>321827287.56999999</v>
      </c>
      <c r="I245" s="11">
        <f t="shared" si="86"/>
        <v>321827287.56999999</v>
      </c>
      <c r="J245" s="3">
        <v>0</v>
      </c>
      <c r="M245" s="30">
        <f t="shared" si="71"/>
        <v>0</v>
      </c>
      <c r="N245" t="s">
        <v>425</v>
      </c>
      <c r="O245">
        <v>321827287.56999999</v>
      </c>
      <c r="P245" s="28">
        <v>0</v>
      </c>
      <c r="Q245" s="28">
        <v>0</v>
      </c>
      <c r="R245" s="32">
        <v>321827287.56999999</v>
      </c>
      <c r="S245" s="8">
        <f t="shared" si="72"/>
        <v>0</v>
      </c>
      <c r="T245" s="8">
        <f t="shared" si="73"/>
        <v>0</v>
      </c>
      <c r="U245" s="11">
        <v>0</v>
      </c>
    </row>
    <row r="246" spans="1:140" s="22" customFormat="1" ht="13.5" customHeight="1" x14ac:dyDescent="0.25">
      <c r="A246" s="18" t="s">
        <v>1139</v>
      </c>
      <c r="B246" s="18" t="s">
        <v>1140</v>
      </c>
      <c r="C246" s="19">
        <v>42447441.280000001</v>
      </c>
      <c r="D246" s="20" t="s">
        <v>427</v>
      </c>
      <c r="E246" s="21">
        <f>SUM(E247:E248)</f>
        <v>42447441.280000001</v>
      </c>
      <c r="F246" s="21">
        <f t="shared" ref="F246:J246" si="93">SUM(F247:F248)</f>
        <v>0</v>
      </c>
      <c r="G246" s="21">
        <f t="shared" si="93"/>
        <v>0</v>
      </c>
      <c r="H246" s="21">
        <f t="shared" si="93"/>
        <v>42447441.280000001</v>
      </c>
      <c r="I246" s="21">
        <f t="shared" si="93"/>
        <v>42447441.280000001</v>
      </c>
      <c r="J246" s="21">
        <f t="shared" si="93"/>
        <v>0</v>
      </c>
      <c r="K246" s="24"/>
      <c r="L246" s="11"/>
      <c r="M246" s="30">
        <f t="shared" si="71"/>
        <v>0</v>
      </c>
      <c r="N246" t="s">
        <v>427</v>
      </c>
      <c r="O246">
        <v>42447441.280000001</v>
      </c>
      <c r="P246" s="28">
        <v>0</v>
      </c>
      <c r="Q246" s="28">
        <v>0</v>
      </c>
      <c r="R246" s="32">
        <v>42447441.280000001</v>
      </c>
      <c r="S246" s="8">
        <f t="shared" si="72"/>
        <v>0</v>
      </c>
      <c r="T246" s="8">
        <f t="shared" si="73"/>
        <v>0</v>
      </c>
      <c r="U246" s="11">
        <v>0</v>
      </c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</row>
    <row r="247" spans="1:140" ht="13.5" customHeight="1" x14ac:dyDescent="0.25">
      <c r="A247" s="1" t="s">
        <v>1141</v>
      </c>
      <c r="B247" s="1" t="s">
        <v>1142</v>
      </c>
      <c r="C247" s="2">
        <v>42021241.280000001</v>
      </c>
      <c r="D247" s="4" t="s">
        <v>429</v>
      </c>
      <c r="E247" s="11">
        <v>42021241.280000001</v>
      </c>
      <c r="F247" s="11">
        <v>0</v>
      </c>
      <c r="G247" s="11">
        <v>0</v>
      </c>
      <c r="H247" s="11">
        <f>E247+G247-F247</f>
        <v>42021241.280000001</v>
      </c>
      <c r="I247" s="11">
        <f t="shared" si="86"/>
        <v>42021241.280000001</v>
      </c>
      <c r="J247" s="3">
        <v>0</v>
      </c>
      <c r="M247" s="30">
        <f t="shared" si="71"/>
        <v>0</v>
      </c>
      <c r="N247" t="s">
        <v>429</v>
      </c>
      <c r="O247">
        <v>42021241.280000001</v>
      </c>
      <c r="P247" s="28">
        <v>0</v>
      </c>
      <c r="Q247" s="28">
        <v>0</v>
      </c>
      <c r="R247" s="32">
        <v>42021241.280000001</v>
      </c>
      <c r="S247" s="8">
        <f t="shared" si="72"/>
        <v>0</v>
      </c>
      <c r="T247" s="8">
        <f t="shared" si="73"/>
        <v>0</v>
      </c>
      <c r="U247" s="11">
        <v>0</v>
      </c>
    </row>
    <row r="248" spans="1:140" ht="13.5" customHeight="1" x14ac:dyDescent="0.25">
      <c r="A248" s="1" t="s">
        <v>1143</v>
      </c>
      <c r="B248" s="1" t="s">
        <v>1144</v>
      </c>
      <c r="C248" s="2">
        <v>426200</v>
      </c>
      <c r="D248" s="4" t="s">
        <v>431</v>
      </c>
      <c r="E248" s="11">
        <v>426200</v>
      </c>
      <c r="F248" s="11">
        <v>0</v>
      </c>
      <c r="G248" s="11">
        <v>0</v>
      </c>
      <c r="H248" s="11">
        <f>E248+G248-F248</f>
        <v>426200</v>
      </c>
      <c r="I248" s="11">
        <f t="shared" si="86"/>
        <v>426200</v>
      </c>
      <c r="J248" s="3">
        <v>0</v>
      </c>
      <c r="M248" s="30">
        <f t="shared" si="71"/>
        <v>0</v>
      </c>
      <c r="N248" t="s">
        <v>431</v>
      </c>
      <c r="O248">
        <v>426200</v>
      </c>
      <c r="P248" s="28">
        <v>0</v>
      </c>
      <c r="Q248" s="28">
        <v>0</v>
      </c>
      <c r="R248" s="32">
        <v>426200</v>
      </c>
      <c r="S248" s="8">
        <f t="shared" si="72"/>
        <v>0</v>
      </c>
      <c r="T248" s="8">
        <f t="shared" si="73"/>
        <v>0</v>
      </c>
      <c r="U248" s="11">
        <v>0</v>
      </c>
    </row>
    <row r="249" spans="1:140" s="9" customFormat="1" ht="13.5" customHeight="1" x14ac:dyDescent="0.25">
      <c r="A249" s="5" t="s">
        <v>1145</v>
      </c>
      <c r="B249" s="5" t="s">
        <v>1146</v>
      </c>
      <c r="C249" s="6">
        <v>21361217201.540001</v>
      </c>
      <c r="D249" s="7">
        <v>3</v>
      </c>
      <c r="E249" s="8">
        <f>E250</f>
        <v>21361217201.540001</v>
      </c>
      <c r="F249" s="8">
        <f t="shared" ref="F249:J249" si="94">F250</f>
        <v>322892472.13999999</v>
      </c>
      <c r="G249" s="8">
        <f t="shared" si="94"/>
        <v>3271865821.6499996</v>
      </c>
      <c r="H249" s="8">
        <f>H250</f>
        <v>24310190551.050003</v>
      </c>
      <c r="I249" s="8">
        <f t="shared" si="94"/>
        <v>0</v>
      </c>
      <c r="J249" s="8">
        <f t="shared" si="94"/>
        <v>24310190551.050003</v>
      </c>
      <c r="K249" s="24"/>
      <c r="L249" s="11"/>
      <c r="M249" s="30">
        <f t="shared" si="71"/>
        <v>3241623810.8200035</v>
      </c>
      <c r="N249">
        <v>3</v>
      </c>
      <c r="O249">
        <v>21367234234.709999</v>
      </c>
      <c r="P249" s="28">
        <v>342064047.48000002</v>
      </c>
      <c r="Q249" s="28">
        <v>43396553</v>
      </c>
      <c r="R249" s="32">
        <v>21068566740.23</v>
      </c>
      <c r="S249" s="8">
        <f t="shared" si="72"/>
        <v>-19171575.340000033</v>
      </c>
      <c r="T249" s="8">
        <f t="shared" si="73"/>
        <v>3228469268.6499996</v>
      </c>
      <c r="U249" s="11">
        <v>0</v>
      </c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</row>
    <row r="250" spans="1:140" s="17" customFormat="1" ht="13.5" customHeight="1" x14ac:dyDescent="0.25">
      <c r="A250" s="13" t="s">
        <v>1147</v>
      </c>
      <c r="B250" s="13" t="s">
        <v>1148</v>
      </c>
      <c r="C250" s="14">
        <v>21361217201.540001</v>
      </c>
      <c r="D250" s="15">
        <v>3.1</v>
      </c>
      <c r="E250" s="16">
        <f>E251+E255+E257+E259+E253</f>
        <v>21361217201.540001</v>
      </c>
      <c r="F250" s="16">
        <f t="shared" ref="F250:J250" si="95">F251+F255+F257+F259+F253</f>
        <v>322892472.13999999</v>
      </c>
      <c r="G250" s="16">
        <f t="shared" si="95"/>
        <v>3271865821.6499996</v>
      </c>
      <c r="H250" s="16">
        <f>H251+H255+H257+H259+H253</f>
        <v>24310190551.050003</v>
      </c>
      <c r="I250" s="16">
        <f t="shared" si="95"/>
        <v>0</v>
      </c>
      <c r="J250" s="16">
        <f t="shared" si="95"/>
        <v>24310190551.050003</v>
      </c>
      <c r="K250" s="24"/>
      <c r="L250" s="11"/>
      <c r="M250" s="30">
        <f t="shared" si="71"/>
        <v>3241623810.8200035</v>
      </c>
      <c r="N250">
        <v>3.1</v>
      </c>
      <c r="O250">
        <v>21367234234.709999</v>
      </c>
      <c r="P250" s="28">
        <v>342064047.48000002</v>
      </c>
      <c r="Q250" s="28">
        <v>43396553</v>
      </c>
      <c r="R250" s="32">
        <v>21068566740.23</v>
      </c>
      <c r="S250" s="8">
        <f t="shared" si="72"/>
        <v>-19171575.340000033</v>
      </c>
      <c r="T250" s="8">
        <f t="shared" si="73"/>
        <v>3228469268.6499996</v>
      </c>
      <c r="U250" s="11">
        <v>0</v>
      </c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</row>
    <row r="251" spans="1:140" s="22" customFormat="1" ht="13.5" customHeight="1" x14ac:dyDescent="0.25">
      <c r="A251" s="18" t="s">
        <v>1149</v>
      </c>
      <c r="B251" s="18" t="s">
        <v>1150</v>
      </c>
      <c r="C251" s="19">
        <v>23516469917.950001</v>
      </c>
      <c r="D251" s="20" t="s">
        <v>434</v>
      </c>
      <c r="E251" s="21">
        <f>SUM(E252)</f>
        <v>23516469917.950001</v>
      </c>
      <c r="F251" s="21">
        <f t="shared" ref="F251:J251" si="96">SUM(F252)</f>
        <v>76016052</v>
      </c>
      <c r="G251" s="21">
        <f t="shared" si="96"/>
        <v>44016593</v>
      </c>
      <c r="H251" s="21">
        <f t="shared" si="96"/>
        <v>23484470458.950001</v>
      </c>
      <c r="I251" s="21">
        <f t="shared" si="96"/>
        <v>0</v>
      </c>
      <c r="J251" s="21">
        <f t="shared" si="96"/>
        <v>23484470458.950001</v>
      </c>
      <c r="K251" s="24"/>
      <c r="L251" s="11"/>
      <c r="M251" s="30">
        <f t="shared" si="71"/>
        <v>619553</v>
      </c>
      <c r="N251" t="s">
        <v>434</v>
      </c>
      <c r="O251">
        <v>23516470404.950001</v>
      </c>
      <c r="P251" s="28">
        <v>76016052</v>
      </c>
      <c r="Q251" s="28">
        <v>43396553</v>
      </c>
      <c r="R251" s="32">
        <v>23483850905.950001</v>
      </c>
      <c r="S251" s="8">
        <f t="shared" si="72"/>
        <v>0</v>
      </c>
      <c r="T251" s="8">
        <f t="shared" si="73"/>
        <v>620040</v>
      </c>
      <c r="U251" s="11">
        <v>0</v>
      </c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</row>
    <row r="252" spans="1:140" ht="13.5" customHeight="1" x14ac:dyDescent="0.25">
      <c r="A252" s="1" t="s">
        <v>1151</v>
      </c>
      <c r="B252" s="1" t="s">
        <v>1152</v>
      </c>
      <c r="C252" s="2">
        <v>23516469917.950001</v>
      </c>
      <c r="D252" s="4" t="s">
        <v>436</v>
      </c>
      <c r="E252" s="3">
        <v>23516469917.950001</v>
      </c>
      <c r="F252" s="24">
        <v>76016052</v>
      </c>
      <c r="G252" s="11">
        <f>43396553+580540+39500</f>
        <v>44016593</v>
      </c>
      <c r="H252" s="11">
        <f>E252+G252-F252</f>
        <v>23484470458.950001</v>
      </c>
      <c r="I252" s="11">
        <v>0</v>
      </c>
      <c r="J252" s="11">
        <f t="shared" ref="J252:J315" si="97">H252</f>
        <v>23484470458.950001</v>
      </c>
      <c r="M252" s="30">
        <f t="shared" si="71"/>
        <v>619553</v>
      </c>
      <c r="N252" t="s">
        <v>436</v>
      </c>
      <c r="O252">
        <v>23516470404.950001</v>
      </c>
      <c r="P252" s="28">
        <v>76016052</v>
      </c>
      <c r="Q252" s="28">
        <v>43396553</v>
      </c>
      <c r="R252" s="32">
        <v>23483850905.950001</v>
      </c>
      <c r="S252" s="8">
        <f t="shared" si="72"/>
        <v>0</v>
      </c>
      <c r="T252" s="8">
        <f t="shared" si="73"/>
        <v>620040</v>
      </c>
      <c r="U252" s="11">
        <v>0</v>
      </c>
    </row>
    <row r="253" spans="1:140" s="22" customFormat="1" ht="13.5" customHeight="1" x14ac:dyDescent="0.25">
      <c r="A253" s="18" t="s">
        <v>1410</v>
      </c>
      <c r="B253" s="18" t="s">
        <v>1413</v>
      </c>
      <c r="C253" s="19"/>
      <c r="D253" s="18" t="s">
        <v>1410</v>
      </c>
      <c r="E253" s="21">
        <f>SUM(E254)</f>
        <v>0</v>
      </c>
      <c r="F253" s="21">
        <f t="shared" ref="F253:J253" si="98">SUM(F254)</f>
        <v>0</v>
      </c>
      <c r="G253" s="21">
        <f t="shared" si="98"/>
        <v>3227849228.6499996</v>
      </c>
      <c r="H253" s="21">
        <f t="shared" si="98"/>
        <v>3227849228.6499996</v>
      </c>
      <c r="I253" s="21">
        <f t="shared" si="98"/>
        <v>0</v>
      </c>
      <c r="J253" s="21">
        <f t="shared" si="98"/>
        <v>3227849228.6499996</v>
      </c>
      <c r="K253" s="24"/>
      <c r="L253" s="12"/>
      <c r="M253" s="31"/>
      <c r="P253" s="21"/>
      <c r="Q253" s="21"/>
      <c r="R253" s="36"/>
      <c r="S253" s="21"/>
      <c r="T253" s="21"/>
      <c r="U253" s="21"/>
    </row>
    <row r="254" spans="1:140" ht="13.5" customHeight="1" x14ac:dyDescent="0.25">
      <c r="A254" s="1" t="s">
        <v>1411</v>
      </c>
      <c r="B254" s="1" t="s">
        <v>1412</v>
      </c>
      <c r="C254" s="2"/>
      <c r="D254" s="1" t="s">
        <v>1411</v>
      </c>
      <c r="E254" s="11">
        <f>E432</f>
        <v>0</v>
      </c>
      <c r="F254" s="24"/>
      <c r="G254" s="11">
        <f>F432</f>
        <v>3227849228.6499996</v>
      </c>
      <c r="H254" s="11">
        <f>E254+G254-F254</f>
        <v>3227849228.6499996</v>
      </c>
      <c r="J254" s="11">
        <f t="shared" si="97"/>
        <v>3227849228.6499996</v>
      </c>
      <c r="K254" s="24">
        <f>H263-H324</f>
        <v>0</v>
      </c>
      <c r="M254" s="30"/>
      <c r="N254"/>
      <c r="O254"/>
      <c r="R254" s="32"/>
      <c r="S254" s="8"/>
      <c r="T254" s="8"/>
      <c r="U254" s="11"/>
    </row>
    <row r="255" spans="1:140" s="22" customFormat="1" ht="13.5" customHeight="1" x14ac:dyDescent="0.25">
      <c r="A255" s="18" t="s">
        <v>1153</v>
      </c>
      <c r="B255" s="18" t="s">
        <v>1154</v>
      </c>
      <c r="C255" s="19">
        <v>5320000</v>
      </c>
      <c r="D255" s="20" t="s">
        <v>438</v>
      </c>
      <c r="E255" s="21">
        <f>SUM(E256)</f>
        <v>5320000</v>
      </c>
      <c r="F255" s="21">
        <f t="shared" ref="F255:J255" si="99">SUM(F256)</f>
        <v>0</v>
      </c>
      <c r="G255" s="21">
        <f t="shared" si="99"/>
        <v>0</v>
      </c>
      <c r="H255" s="21">
        <f t="shared" si="99"/>
        <v>5320000</v>
      </c>
      <c r="I255" s="21">
        <f t="shared" si="99"/>
        <v>0</v>
      </c>
      <c r="J255" s="21">
        <f t="shared" si="99"/>
        <v>5320000</v>
      </c>
      <c r="K255" s="24"/>
      <c r="L255" s="11"/>
      <c r="M255" s="30">
        <f t="shared" si="71"/>
        <v>0</v>
      </c>
      <c r="N255" t="s">
        <v>438</v>
      </c>
      <c r="O255">
        <v>5320000</v>
      </c>
      <c r="P255" s="28">
        <v>0</v>
      </c>
      <c r="Q255" s="28">
        <v>0</v>
      </c>
      <c r="R255" s="32">
        <v>5320000</v>
      </c>
      <c r="S255" s="8">
        <f t="shared" si="72"/>
        <v>0</v>
      </c>
      <c r="T255" s="8">
        <f t="shared" si="73"/>
        <v>0</v>
      </c>
      <c r="U255" s="11">
        <v>0</v>
      </c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</row>
    <row r="256" spans="1:140" ht="13.5" customHeight="1" x14ac:dyDescent="0.25">
      <c r="A256" s="1" t="s">
        <v>1155</v>
      </c>
      <c r="B256" s="1" t="s">
        <v>1156</v>
      </c>
      <c r="C256" s="2">
        <v>5320000</v>
      </c>
      <c r="D256" s="4" t="s">
        <v>440</v>
      </c>
      <c r="E256" s="11">
        <v>5320000</v>
      </c>
      <c r="F256" s="11">
        <v>0</v>
      </c>
      <c r="G256" s="11">
        <v>0</v>
      </c>
      <c r="H256" s="11">
        <f>E256+G256-F256</f>
        <v>5320000</v>
      </c>
      <c r="I256" s="11">
        <v>0</v>
      </c>
      <c r="J256" s="11">
        <f t="shared" si="97"/>
        <v>5320000</v>
      </c>
      <c r="K256" s="24">
        <f>G444</f>
        <v>0</v>
      </c>
      <c r="M256" s="30">
        <f t="shared" si="71"/>
        <v>0</v>
      </c>
      <c r="N256" t="s">
        <v>440</v>
      </c>
      <c r="O256">
        <v>5320000</v>
      </c>
      <c r="P256" s="28">
        <v>0</v>
      </c>
      <c r="Q256" s="28">
        <v>0</v>
      </c>
      <c r="R256" s="32">
        <v>5320000</v>
      </c>
      <c r="S256" s="8">
        <f t="shared" si="72"/>
        <v>0</v>
      </c>
      <c r="T256" s="8">
        <f t="shared" si="73"/>
        <v>0</v>
      </c>
      <c r="U256" s="11">
        <v>0</v>
      </c>
    </row>
    <row r="257" spans="1:140" s="22" customFormat="1" ht="13.5" customHeight="1" x14ac:dyDescent="0.25">
      <c r="A257" s="18" t="s">
        <v>1157</v>
      </c>
      <c r="B257" s="18" t="s">
        <v>1158</v>
      </c>
      <c r="C257" s="19">
        <v>61855000</v>
      </c>
      <c r="D257" s="20" t="s">
        <v>442</v>
      </c>
      <c r="E257" s="21">
        <f>SUM(E258)</f>
        <v>61855000</v>
      </c>
      <c r="F257" s="21">
        <f t="shared" ref="F257:J257" si="100">SUM(F258)</f>
        <v>0</v>
      </c>
      <c r="G257" s="21">
        <f t="shared" si="100"/>
        <v>0</v>
      </c>
      <c r="H257" s="21">
        <f t="shared" si="100"/>
        <v>61855000</v>
      </c>
      <c r="I257" s="21">
        <f t="shared" si="100"/>
        <v>0</v>
      </c>
      <c r="J257" s="21">
        <f t="shared" si="100"/>
        <v>61855000</v>
      </c>
      <c r="K257" s="24">
        <f>K10</f>
        <v>0</v>
      </c>
      <c r="L257" s="11"/>
      <c r="M257" s="30">
        <f t="shared" si="71"/>
        <v>-34201829.760000005</v>
      </c>
      <c r="N257" t="s">
        <v>442</v>
      </c>
      <c r="O257">
        <v>96056829.760000005</v>
      </c>
      <c r="P257" s="28">
        <v>0</v>
      </c>
      <c r="Q257" s="28">
        <v>0</v>
      </c>
      <c r="R257" s="32">
        <v>96056829.760000005</v>
      </c>
      <c r="S257" s="8">
        <f t="shared" si="72"/>
        <v>0</v>
      </c>
      <c r="T257" s="8">
        <f t="shared" si="73"/>
        <v>0</v>
      </c>
      <c r="U257" s="11">
        <v>0</v>
      </c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</row>
    <row r="258" spans="1:140" ht="13.5" customHeight="1" x14ac:dyDescent="0.25">
      <c r="A258" s="1" t="s">
        <v>1159</v>
      </c>
      <c r="B258" s="1" t="s">
        <v>1160</v>
      </c>
      <c r="C258" s="2">
        <v>61855000</v>
      </c>
      <c r="D258" s="4" t="s">
        <v>444</v>
      </c>
      <c r="E258" s="11">
        <v>61855000</v>
      </c>
      <c r="F258" s="11">
        <v>0</v>
      </c>
      <c r="G258" s="11">
        <v>0</v>
      </c>
      <c r="H258" s="11">
        <f>E258+G258-F258</f>
        <v>61855000</v>
      </c>
      <c r="I258" s="3">
        <v>0</v>
      </c>
      <c r="J258" s="11">
        <f t="shared" si="97"/>
        <v>61855000</v>
      </c>
      <c r="M258" s="30">
        <f t="shared" si="71"/>
        <v>-34201829.760000005</v>
      </c>
      <c r="N258" t="s">
        <v>444</v>
      </c>
      <c r="O258">
        <v>96056829.760000005</v>
      </c>
      <c r="P258" s="28">
        <v>0</v>
      </c>
      <c r="Q258" s="28">
        <v>0</v>
      </c>
      <c r="R258" s="32">
        <v>96056829.760000005</v>
      </c>
      <c r="S258" s="8">
        <f t="shared" si="72"/>
        <v>0</v>
      </c>
      <c r="T258" s="8">
        <f t="shared" si="73"/>
        <v>0</v>
      </c>
      <c r="U258" s="11">
        <v>0</v>
      </c>
    </row>
    <row r="259" spans="1:140" s="22" customFormat="1" ht="13.5" customHeight="1" x14ac:dyDescent="0.25">
      <c r="A259" s="18" t="s">
        <v>1161</v>
      </c>
      <c r="B259" s="18" t="s">
        <v>1162</v>
      </c>
      <c r="C259" s="19">
        <v>-2222427716.4099998</v>
      </c>
      <c r="D259" s="20" t="s">
        <v>450</v>
      </c>
      <c r="E259" s="21">
        <f>SUM(E260:E262)</f>
        <v>-2222427716.4099998</v>
      </c>
      <c r="F259" s="21">
        <f t="shared" ref="F259:J259" si="101">SUM(F260:F262)</f>
        <v>246876420.13999999</v>
      </c>
      <c r="G259" s="21">
        <f t="shared" si="101"/>
        <v>0</v>
      </c>
      <c r="H259" s="21">
        <f>SUM(H260:H262)</f>
        <v>-2469304136.5500002</v>
      </c>
      <c r="I259" s="21">
        <f t="shared" si="101"/>
        <v>0</v>
      </c>
      <c r="J259" s="21">
        <f t="shared" si="101"/>
        <v>-2469304136.5500002</v>
      </c>
      <c r="K259" s="24"/>
      <c r="L259" s="11"/>
      <c r="M259" s="30">
        <f t="shared" si="71"/>
        <v>47356859.789999962</v>
      </c>
      <c r="N259" t="s">
        <v>450</v>
      </c>
      <c r="O259">
        <v>-2250613000.8600001</v>
      </c>
      <c r="P259" s="28">
        <v>266047995.47999999</v>
      </c>
      <c r="Q259" s="28">
        <v>0</v>
      </c>
      <c r="R259" s="32">
        <v>-2516660996.3400002</v>
      </c>
      <c r="S259" s="8">
        <f t="shared" si="72"/>
        <v>-19171575.340000004</v>
      </c>
      <c r="T259" s="8">
        <f t="shared" si="73"/>
        <v>0</v>
      </c>
      <c r="U259" s="27" t="s">
        <v>446</v>
      </c>
      <c r="V259" s="27">
        <v>0.86</v>
      </c>
      <c r="W259" s="27">
        <v>0</v>
      </c>
      <c r="X259" s="27">
        <v>0</v>
      </c>
      <c r="Y259" s="27">
        <v>0.86</v>
      </c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</row>
    <row r="260" spans="1:140" ht="13.5" customHeight="1" x14ac:dyDescent="0.25">
      <c r="A260" s="1" t="s">
        <v>1163</v>
      </c>
      <c r="B260" s="1" t="s">
        <v>1164</v>
      </c>
      <c r="C260" s="2">
        <v>-1682380255.25</v>
      </c>
      <c r="D260" s="4" t="s">
        <v>452</v>
      </c>
      <c r="E260" s="11">
        <v>-1682380255.25</v>
      </c>
      <c r="F260" s="24">
        <f>194309636.01-19171575.34</f>
        <v>175138060.66999999</v>
      </c>
      <c r="G260" s="11">
        <v>0</v>
      </c>
      <c r="H260" s="11">
        <f>E260+G260-F260</f>
        <v>-1857518315.9200001</v>
      </c>
      <c r="I260" s="3">
        <v>0</v>
      </c>
      <c r="J260" s="11">
        <f t="shared" si="97"/>
        <v>-1857518315.9200001</v>
      </c>
      <c r="M260" s="30">
        <f t="shared" ref="M260:M323" si="102">H260-R260</f>
        <v>19171575.339999914</v>
      </c>
      <c r="N260" t="s">
        <v>452</v>
      </c>
      <c r="O260">
        <v>-1682380255.25</v>
      </c>
      <c r="P260" s="28">
        <v>194309636.00999999</v>
      </c>
      <c r="Q260" s="28">
        <v>0</v>
      </c>
      <c r="R260" s="32">
        <v>-1876689891.26</v>
      </c>
      <c r="S260" s="8">
        <f t="shared" ref="S260:S323" si="103">F260-P260</f>
        <v>-19171575.340000004</v>
      </c>
      <c r="T260" s="8">
        <f t="shared" ref="T260:T323" si="104">G260-Q260</f>
        <v>0</v>
      </c>
      <c r="U260" s="27" t="s">
        <v>448</v>
      </c>
      <c r="V260" s="27">
        <v>0.86</v>
      </c>
      <c r="W260" s="27">
        <v>0</v>
      </c>
      <c r="X260" s="27">
        <v>0</v>
      </c>
      <c r="Y260" s="27">
        <v>0.86</v>
      </c>
    </row>
    <row r="261" spans="1:140" ht="13.5" customHeight="1" x14ac:dyDescent="0.25">
      <c r="A261" s="1" t="s">
        <v>1165</v>
      </c>
      <c r="B261" s="1" t="s">
        <v>1166</v>
      </c>
      <c r="C261" s="2">
        <v>-526033220.56</v>
      </c>
      <c r="D261" s="4" t="s">
        <v>454</v>
      </c>
      <c r="E261" s="11">
        <v>-526033220.56</v>
      </c>
      <c r="F261" s="11">
        <v>70424711.909999996</v>
      </c>
      <c r="G261" s="11">
        <v>0</v>
      </c>
      <c r="H261" s="11">
        <f>E261+G261-F261</f>
        <v>-596457932.47000003</v>
      </c>
      <c r="I261" s="3">
        <v>0</v>
      </c>
      <c r="J261" s="11">
        <f t="shared" si="97"/>
        <v>-596457932.47000003</v>
      </c>
      <c r="M261" s="30">
        <f t="shared" si="102"/>
        <v>28185284.449999928</v>
      </c>
      <c r="N261" t="s">
        <v>454</v>
      </c>
      <c r="O261">
        <v>-554218505.00999999</v>
      </c>
      <c r="P261" s="28">
        <v>70424711.909999996</v>
      </c>
      <c r="Q261" s="28">
        <v>0</v>
      </c>
      <c r="R261" s="32">
        <v>-624643216.91999996</v>
      </c>
      <c r="S261" s="8">
        <f t="shared" si="103"/>
        <v>0</v>
      </c>
      <c r="T261" s="8">
        <f t="shared" si="104"/>
        <v>0</v>
      </c>
      <c r="U261" s="11">
        <v>0</v>
      </c>
    </row>
    <row r="262" spans="1:140" ht="13.5" customHeight="1" x14ac:dyDescent="0.25">
      <c r="A262" s="1" t="s">
        <v>1167</v>
      </c>
      <c r="B262" s="1" t="s">
        <v>1168</v>
      </c>
      <c r="C262" s="2">
        <v>-14014240.6</v>
      </c>
      <c r="D262" s="4" t="s">
        <v>456</v>
      </c>
      <c r="E262" s="11">
        <v>-14014240.6</v>
      </c>
      <c r="F262" s="11">
        <v>1313647.56</v>
      </c>
      <c r="G262" s="11">
        <v>0</v>
      </c>
      <c r="H262" s="11">
        <f>E262+G262-F262</f>
        <v>-15327888.16</v>
      </c>
      <c r="I262" s="3">
        <v>0</v>
      </c>
      <c r="J262" s="11">
        <f t="shared" si="97"/>
        <v>-15327888.16</v>
      </c>
      <c r="M262" s="30">
        <f t="shared" si="102"/>
        <v>0</v>
      </c>
      <c r="N262" t="s">
        <v>456</v>
      </c>
      <c r="O262">
        <v>-14014240.6</v>
      </c>
      <c r="P262" s="28">
        <v>1313647.56</v>
      </c>
      <c r="Q262" s="28">
        <v>0</v>
      </c>
      <c r="R262" s="32">
        <v>-15327888.16</v>
      </c>
      <c r="S262" s="8">
        <f t="shared" si="103"/>
        <v>0</v>
      </c>
      <c r="T262" s="8">
        <f t="shared" si="104"/>
        <v>0</v>
      </c>
      <c r="U262" s="11">
        <v>0</v>
      </c>
    </row>
    <row r="263" spans="1:140" s="9" customFormat="1" ht="13.5" customHeight="1" x14ac:dyDescent="0.25">
      <c r="A263" s="5" t="s">
        <v>1169</v>
      </c>
      <c r="B263" s="5" t="s">
        <v>1170</v>
      </c>
      <c r="C263" s="6">
        <v>12640570715.32</v>
      </c>
      <c r="D263" s="7">
        <v>4</v>
      </c>
      <c r="E263" s="8">
        <f>E264+E291+E311</f>
        <v>12640570715.32</v>
      </c>
      <c r="F263" s="8">
        <f t="shared" ref="F263:J263" si="105">F264+F291+F311</f>
        <v>188291986</v>
      </c>
      <c r="G263" s="8">
        <f t="shared" si="105"/>
        <v>4362805160.5699997</v>
      </c>
      <c r="H263" s="8">
        <f t="shared" si="105"/>
        <v>16815083889.889999</v>
      </c>
      <c r="I263" s="8">
        <f t="shared" si="105"/>
        <v>0</v>
      </c>
      <c r="J263" s="8">
        <f t="shared" si="105"/>
        <v>16815083889.889999</v>
      </c>
      <c r="K263" s="24"/>
      <c r="L263" s="11"/>
      <c r="M263" s="30">
        <f t="shared" si="102"/>
        <v>-690145</v>
      </c>
      <c r="N263">
        <v>4</v>
      </c>
      <c r="O263">
        <v>12641260860.32</v>
      </c>
      <c r="P263" s="28">
        <v>188291986</v>
      </c>
      <c r="Q263" s="28">
        <v>4362805160.5699997</v>
      </c>
      <c r="R263" s="32">
        <v>16815774034.889999</v>
      </c>
      <c r="S263" s="8">
        <f t="shared" si="103"/>
        <v>0</v>
      </c>
      <c r="T263" s="8">
        <f t="shared" si="104"/>
        <v>0</v>
      </c>
      <c r="U263" s="11">
        <v>0</v>
      </c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</row>
    <row r="264" spans="1:140" s="17" customFormat="1" ht="13.5" customHeight="1" x14ac:dyDescent="0.25">
      <c r="A264" s="13" t="s">
        <v>1171</v>
      </c>
      <c r="B264" s="13" t="s">
        <v>1172</v>
      </c>
      <c r="C264" s="14">
        <v>2747956353.1700001</v>
      </c>
      <c r="D264" s="15">
        <v>4.0999999999999996</v>
      </c>
      <c r="E264" s="16">
        <f>E265+E278+E288</f>
        <v>2747956353.1700001</v>
      </c>
      <c r="F264" s="16">
        <f t="shared" ref="F264:J264" si="106">F265+F278+F288</f>
        <v>13711725</v>
      </c>
      <c r="G264" s="16">
        <f t="shared" si="106"/>
        <v>1030535251.0599999</v>
      </c>
      <c r="H264" s="16">
        <f t="shared" si="106"/>
        <v>3764779879.23</v>
      </c>
      <c r="I264" s="16">
        <f t="shared" si="106"/>
        <v>0</v>
      </c>
      <c r="J264" s="16">
        <f t="shared" si="106"/>
        <v>3764779879.23</v>
      </c>
      <c r="K264" s="24"/>
      <c r="L264" s="11"/>
      <c r="M264" s="30">
        <f t="shared" si="102"/>
        <v>-39500</v>
      </c>
      <c r="N264">
        <v>4.0999999999999996</v>
      </c>
      <c r="O264">
        <v>2747995853.1700001</v>
      </c>
      <c r="P264" s="28">
        <v>13711725</v>
      </c>
      <c r="Q264" s="28">
        <v>1030535251.0599999</v>
      </c>
      <c r="R264" s="32">
        <v>3764819379.23</v>
      </c>
      <c r="S264" s="8">
        <f t="shared" si="103"/>
        <v>0</v>
      </c>
      <c r="T264" s="8">
        <f t="shared" si="104"/>
        <v>0</v>
      </c>
      <c r="U264" s="11">
        <v>0</v>
      </c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</row>
    <row r="265" spans="1:140" s="22" customFormat="1" ht="13.5" customHeight="1" x14ac:dyDescent="0.25">
      <c r="A265" s="18" t="s">
        <v>1173</v>
      </c>
      <c r="B265" s="18" t="s">
        <v>1174</v>
      </c>
      <c r="C265" s="19">
        <v>2380460019.3699999</v>
      </c>
      <c r="D265" s="20" t="s">
        <v>460</v>
      </c>
      <c r="E265" s="21">
        <f>SUM(E266:E277)</f>
        <v>2380460019.3699999</v>
      </c>
      <c r="F265" s="21">
        <f t="shared" ref="F265:J265" si="107">SUM(F266:F277)</f>
        <v>0</v>
      </c>
      <c r="G265" s="21">
        <f t="shared" si="107"/>
        <v>699962438</v>
      </c>
      <c r="H265" s="21">
        <f t="shared" si="107"/>
        <v>3080422457.3699999</v>
      </c>
      <c r="I265" s="21">
        <f t="shared" si="107"/>
        <v>0</v>
      </c>
      <c r="J265" s="21">
        <f t="shared" si="107"/>
        <v>3080422457.3699999</v>
      </c>
      <c r="K265" s="24"/>
      <c r="L265" s="11"/>
      <c r="M265" s="30">
        <f t="shared" si="102"/>
        <v>0</v>
      </c>
      <c r="N265" t="s">
        <v>460</v>
      </c>
      <c r="O265">
        <v>2380460019.3699999</v>
      </c>
      <c r="P265" s="28">
        <v>0</v>
      </c>
      <c r="Q265" s="28">
        <v>699962438</v>
      </c>
      <c r="R265" s="32">
        <v>3080422457.3699999</v>
      </c>
      <c r="S265" s="8">
        <f t="shared" si="103"/>
        <v>0</v>
      </c>
      <c r="T265" s="8">
        <f t="shared" si="104"/>
        <v>0</v>
      </c>
      <c r="U265" s="11">
        <v>0</v>
      </c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</row>
    <row r="266" spans="1:140" ht="13.5" customHeight="1" x14ac:dyDescent="0.25">
      <c r="A266" s="1" t="s">
        <v>1175</v>
      </c>
      <c r="B266" s="1" t="s">
        <v>740</v>
      </c>
      <c r="C266" s="2">
        <v>293160225</v>
      </c>
      <c r="D266" s="4" t="s">
        <v>462</v>
      </c>
      <c r="E266" s="11">
        <v>293160225</v>
      </c>
      <c r="F266" s="11">
        <v>0</v>
      </c>
      <c r="G266" s="11">
        <v>5261075</v>
      </c>
      <c r="H266" s="11">
        <f t="shared" ref="H266:H277" si="108">E266+G266-F266</f>
        <v>298421300</v>
      </c>
      <c r="I266" s="11">
        <v>0</v>
      </c>
      <c r="J266" s="11">
        <f t="shared" si="97"/>
        <v>298421300</v>
      </c>
      <c r="M266" s="30">
        <f t="shared" si="102"/>
        <v>0</v>
      </c>
      <c r="N266" t="s">
        <v>462</v>
      </c>
      <c r="O266">
        <v>293160225</v>
      </c>
      <c r="P266" s="28">
        <v>0</v>
      </c>
      <c r="Q266" s="28">
        <v>5261075</v>
      </c>
      <c r="R266" s="32">
        <v>298421300</v>
      </c>
      <c r="S266" s="8">
        <f t="shared" si="103"/>
        <v>0</v>
      </c>
      <c r="T266" s="8">
        <f t="shared" si="104"/>
        <v>0</v>
      </c>
      <c r="U266" s="11">
        <v>0</v>
      </c>
    </row>
    <row r="267" spans="1:140" ht="13.5" customHeight="1" x14ac:dyDescent="0.25">
      <c r="A267" s="1" t="s">
        <v>1176</v>
      </c>
      <c r="B267" s="1" t="s">
        <v>742</v>
      </c>
      <c r="C267" s="2">
        <v>114119641</v>
      </c>
      <c r="D267" s="4" t="s">
        <v>463</v>
      </c>
      <c r="E267" s="11">
        <v>114119641</v>
      </c>
      <c r="F267" s="11">
        <v>0</v>
      </c>
      <c r="G267" s="11">
        <v>33365533</v>
      </c>
      <c r="H267" s="11">
        <f t="shared" si="108"/>
        <v>147485174</v>
      </c>
      <c r="I267" s="11">
        <v>0</v>
      </c>
      <c r="J267" s="11">
        <f t="shared" si="97"/>
        <v>147485174</v>
      </c>
      <c r="M267" s="30">
        <f t="shared" si="102"/>
        <v>0</v>
      </c>
      <c r="N267" t="s">
        <v>463</v>
      </c>
      <c r="O267">
        <v>114119641</v>
      </c>
      <c r="P267" s="28">
        <v>0</v>
      </c>
      <c r="Q267" s="28">
        <v>33365533</v>
      </c>
      <c r="R267" s="32">
        <v>147485174</v>
      </c>
      <c r="S267" s="8">
        <f t="shared" si="103"/>
        <v>0</v>
      </c>
      <c r="T267" s="8">
        <f t="shared" si="104"/>
        <v>0</v>
      </c>
      <c r="U267" s="11">
        <v>0</v>
      </c>
    </row>
    <row r="268" spans="1:140" ht="13.5" customHeight="1" x14ac:dyDescent="0.25">
      <c r="A268" s="1" t="s">
        <v>1177</v>
      </c>
      <c r="B268" s="1" t="s">
        <v>744</v>
      </c>
      <c r="C268" s="2">
        <v>120000</v>
      </c>
      <c r="D268" s="4" t="s">
        <v>464</v>
      </c>
      <c r="E268" s="11">
        <v>120000</v>
      </c>
      <c r="F268" s="11">
        <v>0</v>
      </c>
      <c r="G268" s="11">
        <v>0</v>
      </c>
      <c r="H268" s="11">
        <f t="shared" si="108"/>
        <v>120000</v>
      </c>
      <c r="I268" s="11">
        <v>0</v>
      </c>
      <c r="J268" s="11">
        <f t="shared" si="97"/>
        <v>120000</v>
      </c>
      <c r="M268" s="30">
        <f t="shared" si="102"/>
        <v>0</v>
      </c>
      <c r="N268" t="s">
        <v>464</v>
      </c>
      <c r="O268">
        <v>120000</v>
      </c>
      <c r="P268" s="28">
        <v>0</v>
      </c>
      <c r="Q268" s="28">
        <v>0</v>
      </c>
      <c r="R268" s="32">
        <v>120000</v>
      </c>
      <c r="S268" s="8">
        <f t="shared" si="103"/>
        <v>0</v>
      </c>
      <c r="T268" s="8">
        <f t="shared" si="104"/>
        <v>0</v>
      </c>
      <c r="U268" s="11">
        <v>0</v>
      </c>
    </row>
    <row r="269" spans="1:140" ht="13.5" customHeight="1" x14ac:dyDescent="0.25">
      <c r="A269" s="1" t="s">
        <v>1178</v>
      </c>
      <c r="B269" s="1" t="s">
        <v>1179</v>
      </c>
      <c r="C269" s="2">
        <v>737717</v>
      </c>
      <c r="D269" s="4" t="s">
        <v>466</v>
      </c>
      <c r="E269" s="11">
        <v>737717</v>
      </c>
      <c r="F269" s="11">
        <v>0</v>
      </c>
      <c r="G269" s="11">
        <v>0</v>
      </c>
      <c r="H269" s="11">
        <f t="shared" si="108"/>
        <v>737717</v>
      </c>
      <c r="I269" s="11">
        <v>0</v>
      </c>
      <c r="J269" s="11">
        <f t="shared" si="97"/>
        <v>737717</v>
      </c>
      <c r="M269" s="30">
        <f t="shared" si="102"/>
        <v>0</v>
      </c>
      <c r="N269" t="s">
        <v>466</v>
      </c>
      <c r="O269">
        <v>737717</v>
      </c>
      <c r="P269" s="28">
        <v>0</v>
      </c>
      <c r="Q269" s="28">
        <v>0</v>
      </c>
      <c r="R269" s="32">
        <v>737717</v>
      </c>
      <c r="S269" s="8">
        <f t="shared" si="103"/>
        <v>0</v>
      </c>
      <c r="T269" s="8">
        <f t="shared" si="104"/>
        <v>0</v>
      </c>
      <c r="U269" s="11">
        <v>0</v>
      </c>
    </row>
    <row r="270" spans="1:140" ht="13.5" customHeight="1" x14ac:dyDescent="0.25">
      <c r="A270" s="1" t="s">
        <v>1180</v>
      </c>
      <c r="B270" s="1" t="s">
        <v>766</v>
      </c>
      <c r="C270" s="2">
        <v>6706950</v>
      </c>
      <c r="D270" s="4" t="s">
        <v>468</v>
      </c>
      <c r="E270" s="11">
        <v>6706950</v>
      </c>
      <c r="F270" s="11">
        <v>0</v>
      </c>
      <c r="G270" s="11">
        <v>424000</v>
      </c>
      <c r="H270" s="11">
        <f t="shared" si="108"/>
        <v>7130950</v>
      </c>
      <c r="I270" s="11">
        <v>0</v>
      </c>
      <c r="J270" s="11">
        <f t="shared" si="97"/>
        <v>7130950</v>
      </c>
      <c r="M270" s="30">
        <f t="shared" si="102"/>
        <v>0</v>
      </c>
      <c r="N270" t="s">
        <v>468</v>
      </c>
      <c r="O270">
        <v>6706950</v>
      </c>
      <c r="P270" s="28">
        <v>0</v>
      </c>
      <c r="Q270" s="28">
        <v>424000</v>
      </c>
      <c r="R270" s="32">
        <v>7130950</v>
      </c>
      <c r="S270" s="8">
        <f t="shared" si="103"/>
        <v>0</v>
      </c>
      <c r="T270" s="8">
        <f t="shared" si="104"/>
        <v>0</v>
      </c>
      <c r="U270" s="11">
        <v>0</v>
      </c>
    </row>
    <row r="271" spans="1:140" ht="13.5" customHeight="1" x14ac:dyDescent="0.25">
      <c r="A271" s="1" t="s">
        <v>1181</v>
      </c>
      <c r="B271" s="1" t="s">
        <v>746</v>
      </c>
      <c r="C271" s="2">
        <v>6119606.4000000004</v>
      </c>
      <c r="D271" s="4" t="s">
        <v>469</v>
      </c>
      <c r="E271" s="11">
        <v>6119606.4000000004</v>
      </c>
      <c r="F271" s="11">
        <v>0</v>
      </c>
      <c r="G271" s="11">
        <v>158240</v>
      </c>
      <c r="H271" s="11">
        <f t="shared" si="108"/>
        <v>6277846.4000000004</v>
      </c>
      <c r="I271" s="11">
        <v>0</v>
      </c>
      <c r="J271" s="11">
        <f t="shared" si="97"/>
        <v>6277846.4000000004</v>
      </c>
      <c r="M271" s="30">
        <f t="shared" si="102"/>
        <v>0</v>
      </c>
      <c r="N271" t="s">
        <v>469</v>
      </c>
      <c r="O271">
        <v>6119606.4000000004</v>
      </c>
      <c r="P271" s="28">
        <v>0</v>
      </c>
      <c r="Q271" s="28">
        <v>158240</v>
      </c>
      <c r="R271" s="32">
        <v>6277846.4000000004</v>
      </c>
      <c r="S271" s="8">
        <f t="shared" si="103"/>
        <v>0</v>
      </c>
      <c r="T271" s="8">
        <f t="shared" si="104"/>
        <v>0</v>
      </c>
      <c r="U271" s="11">
        <v>0</v>
      </c>
    </row>
    <row r="272" spans="1:140" ht="13.5" customHeight="1" x14ac:dyDescent="0.25">
      <c r="A272" s="1" t="s">
        <v>1182</v>
      </c>
      <c r="B272" s="1" t="s">
        <v>748</v>
      </c>
      <c r="C272" s="2">
        <v>40194000</v>
      </c>
      <c r="D272" s="4" t="s">
        <v>470</v>
      </c>
      <c r="E272" s="11">
        <v>40194000</v>
      </c>
      <c r="F272" s="11">
        <v>0</v>
      </c>
      <c r="G272" s="11">
        <v>12331000</v>
      </c>
      <c r="H272" s="11">
        <f t="shared" si="108"/>
        <v>52525000</v>
      </c>
      <c r="I272" s="11">
        <v>0</v>
      </c>
      <c r="J272" s="11">
        <f t="shared" si="97"/>
        <v>52525000</v>
      </c>
      <c r="M272" s="30">
        <f t="shared" si="102"/>
        <v>0</v>
      </c>
      <c r="N272" t="s">
        <v>470</v>
      </c>
      <c r="O272">
        <v>40194000</v>
      </c>
      <c r="P272" s="28">
        <v>0</v>
      </c>
      <c r="Q272" s="28">
        <v>12331000</v>
      </c>
      <c r="R272" s="32">
        <v>52525000</v>
      </c>
      <c r="S272" s="8">
        <f t="shared" si="103"/>
        <v>0</v>
      </c>
      <c r="T272" s="8">
        <f t="shared" si="104"/>
        <v>0</v>
      </c>
      <c r="U272" s="11">
        <v>0</v>
      </c>
    </row>
    <row r="273" spans="1:140" ht="13.5" customHeight="1" x14ac:dyDescent="0.25">
      <c r="A273" s="1" t="s">
        <v>1183</v>
      </c>
      <c r="B273" s="1" t="s">
        <v>750</v>
      </c>
      <c r="C273" s="2">
        <v>528000</v>
      </c>
      <c r="D273" s="4" t="s">
        <v>471</v>
      </c>
      <c r="E273" s="11">
        <v>528000</v>
      </c>
      <c r="F273" s="11">
        <v>0</v>
      </c>
      <c r="G273" s="11">
        <v>101000</v>
      </c>
      <c r="H273" s="11">
        <f t="shared" si="108"/>
        <v>629000</v>
      </c>
      <c r="I273" s="11">
        <v>0</v>
      </c>
      <c r="J273" s="11">
        <f t="shared" si="97"/>
        <v>629000</v>
      </c>
      <c r="M273" s="30">
        <f t="shared" si="102"/>
        <v>0</v>
      </c>
      <c r="N273" t="s">
        <v>471</v>
      </c>
      <c r="O273">
        <v>528000</v>
      </c>
      <c r="P273" s="28">
        <v>0</v>
      </c>
      <c r="Q273" s="28">
        <v>101000</v>
      </c>
      <c r="R273" s="32">
        <v>629000</v>
      </c>
      <c r="S273" s="8">
        <f t="shared" si="103"/>
        <v>0</v>
      </c>
      <c r="T273" s="8">
        <f t="shared" si="104"/>
        <v>0</v>
      </c>
      <c r="U273" s="11">
        <v>0</v>
      </c>
    </row>
    <row r="274" spans="1:140" ht="13.5" customHeight="1" x14ac:dyDescent="0.25">
      <c r="A274" s="1" t="s">
        <v>1184</v>
      </c>
      <c r="B274" s="1" t="s">
        <v>752</v>
      </c>
      <c r="C274" s="2">
        <v>102358854</v>
      </c>
      <c r="D274" s="4" t="s">
        <v>473</v>
      </c>
      <c r="E274" s="11">
        <v>102358854</v>
      </c>
      <c r="F274" s="11">
        <v>0</v>
      </c>
      <c r="G274" s="11">
        <v>25946795</v>
      </c>
      <c r="H274" s="11">
        <f t="shared" si="108"/>
        <v>128305649</v>
      </c>
      <c r="I274" s="11">
        <v>0</v>
      </c>
      <c r="J274" s="11">
        <f t="shared" si="97"/>
        <v>128305649</v>
      </c>
      <c r="M274" s="30">
        <f t="shared" si="102"/>
        <v>0</v>
      </c>
      <c r="N274" t="s">
        <v>473</v>
      </c>
      <c r="O274">
        <v>102358854</v>
      </c>
      <c r="P274" s="28">
        <v>0</v>
      </c>
      <c r="Q274" s="28">
        <v>25946795</v>
      </c>
      <c r="R274" s="32">
        <v>128305649</v>
      </c>
      <c r="S274" s="8">
        <f t="shared" si="103"/>
        <v>0</v>
      </c>
      <c r="T274" s="8">
        <f t="shared" si="104"/>
        <v>0</v>
      </c>
      <c r="U274" s="11">
        <v>0</v>
      </c>
    </row>
    <row r="275" spans="1:140" ht="13.5" customHeight="1" x14ac:dyDescent="0.25">
      <c r="A275" s="1" t="s">
        <v>1185</v>
      </c>
      <c r="B275" s="1" t="s">
        <v>754</v>
      </c>
      <c r="C275" s="2">
        <v>1807864253</v>
      </c>
      <c r="D275" s="4" t="s">
        <v>474</v>
      </c>
      <c r="E275" s="11">
        <v>1807864253</v>
      </c>
      <c r="F275" s="11">
        <v>0</v>
      </c>
      <c r="G275" s="11">
        <v>614628881</v>
      </c>
      <c r="H275" s="11">
        <f t="shared" si="108"/>
        <v>2422493134</v>
      </c>
      <c r="I275" s="11">
        <v>0</v>
      </c>
      <c r="J275" s="11">
        <f t="shared" si="97"/>
        <v>2422493134</v>
      </c>
      <c r="M275" s="30">
        <f t="shared" si="102"/>
        <v>0</v>
      </c>
      <c r="N275" t="s">
        <v>474</v>
      </c>
      <c r="O275">
        <v>1807864253</v>
      </c>
      <c r="P275" s="28">
        <v>0</v>
      </c>
      <c r="Q275" s="28">
        <v>614628881</v>
      </c>
      <c r="R275" s="32">
        <v>2422493134</v>
      </c>
      <c r="S275" s="8">
        <f t="shared" si="103"/>
        <v>0</v>
      </c>
      <c r="T275" s="8">
        <f t="shared" si="104"/>
        <v>0</v>
      </c>
      <c r="U275" s="11">
        <v>0</v>
      </c>
    </row>
    <row r="276" spans="1:140" ht="13.5" customHeight="1" x14ac:dyDescent="0.25">
      <c r="A276" s="1" t="s">
        <v>1186</v>
      </c>
      <c r="B276" s="1" t="s">
        <v>756</v>
      </c>
      <c r="C276" s="2">
        <v>3509697.97</v>
      </c>
      <c r="D276" s="4" t="s">
        <v>475</v>
      </c>
      <c r="E276" s="11">
        <v>3509697.97</v>
      </c>
      <c r="F276" s="11">
        <v>0</v>
      </c>
      <c r="G276" s="11">
        <v>1840714</v>
      </c>
      <c r="H276" s="11">
        <f t="shared" si="108"/>
        <v>5350411.9700000007</v>
      </c>
      <c r="I276" s="11">
        <v>0</v>
      </c>
      <c r="J276" s="11">
        <f t="shared" si="97"/>
        <v>5350411.9700000007</v>
      </c>
      <c r="M276" s="30">
        <f t="shared" si="102"/>
        <v>0</v>
      </c>
      <c r="N276" t="s">
        <v>475</v>
      </c>
      <c r="O276">
        <v>3509697.97</v>
      </c>
      <c r="P276" s="28">
        <v>0</v>
      </c>
      <c r="Q276" s="28">
        <v>1840714</v>
      </c>
      <c r="R276" s="32">
        <v>5350411.97</v>
      </c>
      <c r="S276" s="8">
        <f t="shared" si="103"/>
        <v>0</v>
      </c>
      <c r="T276" s="8">
        <f t="shared" si="104"/>
        <v>0</v>
      </c>
      <c r="U276" s="11">
        <v>0</v>
      </c>
    </row>
    <row r="277" spans="1:140" ht="13.5" customHeight="1" x14ac:dyDescent="0.25">
      <c r="A277" s="1" t="s">
        <v>1187</v>
      </c>
      <c r="B277" s="1" t="s">
        <v>758</v>
      </c>
      <c r="C277" s="2">
        <v>5041075</v>
      </c>
      <c r="D277" s="4" t="s">
        <v>476</v>
      </c>
      <c r="E277" s="11">
        <v>5041075</v>
      </c>
      <c r="F277" s="11">
        <v>0</v>
      </c>
      <c r="G277" s="11">
        <v>5905200</v>
      </c>
      <c r="H277" s="11">
        <f t="shared" si="108"/>
        <v>10946275</v>
      </c>
      <c r="I277" s="11">
        <v>0</v>
      </c>
      <c r="J277" s="11">
        <f t="shared" si="97"/>
        <v>10946275</v>
      </c>
      <c r="M277" s="30">
        <f t="shared" si="102"/>
        <v>0</v>
      </c>
      <c r="N277" t="s">
        <v>476</v>
      </c>
      <c r="O277">
        <v>5041075</v>
      </c>
      <c r="P277" s="28">
        <v>0</v>
      </c>
      <c r="Q277" s="28">
        <v>5905200</v>
      </c>
      <c r="R277" s="32">
        <v>10946275</v>
      </c>
      <c r="S277" s="8">
        <f t="shared" si="103"/>
        <v>0</v>
      </c>
      <c r="T277" s="8">
        <f t="shared" si="104"/>
        <v>0</v>
      </c>
      <c r="U277" s="11">
        <v>0</v>
      </c>
    </row>
    <row r="278" spans="1:140" s="22" customFormat="1" ht="13.5" customHeight="1" x14ac:dyDescent="0.25">
      <c r="A278" s="18" t="s">
        <v>1188</v>
      </c>
      <c r="B278" s="18" t="s">
        <v>1189</v>
      </c>
      <c r="C278" s="19">
        <v>367496333.80000001</v>
      </c>
      <c r="D278" s="20" t="s">
        <v>477</v>
      </c>
      <c r="E278" s="21">
        <f>SUM(E279:E287)</f>
        <v>367496333.80000001</v>
      </c>
      <c r="F278" s="21">
        <f t="shared" ref="F278:J278" si="109">SUM(F279:F287)</f>
        <v>8023117</v>
      </c>
      <c r="G278" s="21">
        <f t="shared" si="109"/>
        <v>330572813.06</v>
      </c>
      <c r="H278" s="21">
        <f t="shared" si="109"/>
        <v>690046029.86000001</v>
      </c>
      <c r="I278" s="21">
        <f t="shared" si="109"/>
        <v>0</v>
      </c>
      <c r="J278" s="21">
        <f t="shared" si="109"/>
        <v>690046029.86000001</v>
      </c>
      <c r="K278" s="24"/>
      <c r="L278" s="11"/>
      <c r="M278" s="30">
        <f t="shared" si="102"/>
        <v>-39500</v>
      </c>
      <c r="N278" t="s">
        <v>477</v>
      </c>
      <c r="O278">
        <v>367535833.80000001</v>
      </c>
      <c r="P278" s="28">
        <v>8023117</v>
      </c>
      <c r="Q278" s="28">
        <v>330572813.06</v>
      </c>
      <c r="R278" s="32">
        <v>690085529.86000001</v>
      </c>
      <c r="S278" s="8">
        <f t="shared" si="103"/>
        <v>0</v>
      </c>
      <c r="T278" s="8">
        <f t="shared" si="104"/>
        <v>0</v>
      </c>
      <c r="U278" s="11">
        <v>0</v>
      </c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</row>
    <row r="279" spans="1:140" ht="13.5" customHeight="1" x14ac:dyDescent="0.25">
      <c r="A279" s="1" t="s">
        <v>1190</v>
      </c>
      <c r="B279" s="1" t="s">
        <v>772</v>
      </c>
      <c r="C279" s="2">
        <v>58587931</v>
      </c>
      <c r="D279" s="4" t="s">
        <v>479</v>
      </c>
      <c r="E279" s="11">
        <v>58587931</v>
      </c>
      <c r="F279" s="11">
        <v>8023117</v>
      </c>
      <c r="G279" s="11">
        <v>7633350</v>
      </c>
      <c r="H279" s="11">
        <f t="shared" ref="H279:H287" si="110">E279+G279-F279</f>
        <v>58198164</v>
      </c>
      <c r="I279" s="11">
        <v>0</v>
      </c>
      <c r="J279" s="11">
        <f t="shared" si="97"/>
        <v>58198164</v>
      </c>
      <c r="M279" s="30">
        <f t="shared" si="102"/>
        <v>-39500</v>
      </c>
      <c r="N279" t="s">
        <v>479</v>
      </c>
      <c r="O279">
        <v>58627431</v>
      </c>
      <c r="P279" s="28">
        <v>8023117</v>
      </c>
      <c r="Q279" s="28">
        <v>7633350</v>
      </c>
      <c r="R279" s="32">
        <v>58237664</v>
      </c>
      <c r="S279" s="8">
        <f t="shared" si="103"/>
        <v>0</v>
      </c>
      <c r="T279" s="8">
        <f t="shared" si="104"/>
        <v>0</v>
      </c>
      <c r="U279" s="11">
        <v>0</v>
      </c>
    </row>
    <row r="280" spans="1:140" ht="13.5" customHeight="1" x14ac:dyDescent="0.25">
      <c r="A280" s="1" t="s">
        <v>1191</v>
      </c>
      <c r="B280" s="1" t="s">
        <v>774</v>
      </c>
      <c r="C280" s="2">
        <v>197000</v>
      </c>
      <c r="D280" s="4" t="s">
        <v>480</v>
      </c>
      <c r="E280" s="11">
        <v>197000</v>
      </c>
      <c r="F280" s="11">
        <v>0</v>
      </c>
      <c r="G280" s="11">
        <v>491810</v>
      </c>
      <c r="H280" s="11">
        <f t="shared" si="110"/>
        <v>688810</v>
      </c>
      <c r="I280" s="11">
        <v>0</v>
      </c>
      <c r="J280" s="11">
        <f t="shared" si="97"/>
        <v>688810</v>
      </c>
      <c r="M280" s="30">
        <f t="shared" si="102"/>
        <v>0</v>
      </c>
      <c r="N280" t="s">
        <v>480</v>
      </c>
      <c r="O280">
        <v>197000</v>
      </c>
      <c r="P280" s="28">
        <v>0</v>
      </c>
      <c r="Q280" s="28">
        <v>491810</v>
      </c>
      <c r="R280" s="32">
        <v>688810</v>
      </c>
      <c r="S280" s="8">
        <f t="shared" si="103"/>
        <v>0</v>
      </c>
      <c r="T280" s="8">
        <f t="shared" si="104"/>
        <v>0</v>
      </c>
      <c r="U280" s="11">
        <v>0</v>
      </c>
    </row>
    <row r="281" spans="1:140" ht="13.5" customHeight="1" x14ac:dyDescent="0.25">
      <c r="A281" s="1" t="s">
        <v>1192</v>
      </c>
      <c r="B281" s="1" t="s">
        <v>776</v>
      </c>
      <c r="C281" s="2">
        <v>33792108</v>
      </c>
      <c r="D281" s="4" t="s">
        <v>481</v>
      </c>
      <c r="E281" s="11">
        <v>33792108</v>
      </c>
      <c r="F281" s="11">
        <v>0</v>
      </c>
      <c r="G281" s="11">
        <v>11563800</v>
      </c>
      <c r="H281" s="11">
        <f t="shared" si="110"/>
        <v>45355908</v>
      </c>
      <c r="I281" s="11">
        <v>0</v>
      </c>
      <c r="J281" s="11">
        <f t="shared" si="97"/>
        <v>45355908</v>
      </c>
      <c r="M281" s="30">
        <f t="shared" si="102"/>
        <v>0</v>
      </c>
      <c r="N281" t="s">
        <v>481</v>
      </c>
      <c r="O281">
        <v>33792108</v>
      </c>
      <c r="P281" s="28">
        <v>0</v>
      </c>
      <c r="Q281" s="28">
        <v>11563800</v>
      </c>
      <c r="R281" s="32">
        <v>45355908</v>
      </c>
      <c r="S281" s="8">
        <f t="shared" si="103"/>
        <v>0</v>
      </c>
      <c r="T281" s="8">
        <f t="shared" si="104"/>
        <v>0</v>
      </c>
      <c r="U281" s="11">
        <v>0</v>
      </c>
    </row>
    <row r="282" spans="1:140" ht="13.5" customHeight="1" x14ac:dyDescent="0.25">
      <c r="A282" s="1" t="s">
        <v>1193</v>
      </c>
      <c r="B282" s="1" t="s">
        <v>1062</v>
      </c>
      <c r="C282" s="2">
        <v>13719000</v>
      </c>
      <c r="D282" s="4" t="s">
        <v>483</v>
      </c>
      <c r="E282" s="11">
        <v>13719000</v>
      </c>
      <c r="F282" s="11">
        <v>0</v>
      </c>
      <c r="G282" s="11">
        <v>3026000</v>
      </c>
      <c r="H282" s="11">
        <f t="shared" si="110"/>
        <v>16745000</v>
      </c>
      <c r="I282" s="11">
        <v>0</v>
      </c>
      <c r="J282" s="11">
        <f t="shared" si="97"/>
        <v>16745000</v>
      </c>
      <c r="M282" s="30">
        <f t="shared" si="102"/>
        <v>0</v>
      </c>
      <c r="N282" t="s">
        <v>483</v>
      </c>
      <c r="O282">
        <v>13719000</v>
      </c>
      <c r="P282" s="28">
        <v>0</v>
      </c>
      <c r="Q282" s="28">
        <v>3026000</v>
      </c>
      <c r="R282" s="32">
        <v>16745000</v>
      </c>
      <c r="S282" s="8">
        <f t="shared" si="103"/>
        <v>0</v>
      </c>
      <c r="T282" s="8">
        <f t="shared" si="104"/>
        <v>0</v>
      </c>
      <c r="U282" s="11">
        <v>0</v>
      </c>
    </row>
    <row r="283" spans="1:140" ht="13.5" customHeight="1" x14ac:dyDescent="0.25">
      <c r="A283" s="1" t="s">
        <v>1194</v>
      </c>
      <c r="B283" s="1" t="s">
        <v>1195</v>
      </c>
      <c r="C283" s="2">
        <v>0</v>
      </c>
      <c r="D283" s="4" t="s">
        <v>484</v>
      </c>
      <c r="E283" s="11">
        <v>0</v>
      </c>
      <c r="F283" s="11">
        <v>0</v>
      </c>
      <c r="G283" s="11">
        <v>252561972.25999999</v>
      </c>
      <c r="H283" s="11">
        <f t="shared" si="110"/>
        <v>252561972.25999999</v>
      </c>
      <c r="I283" s="11">
        <v>0</v>
      </c>
      <c r="J283" s="11">
        <f t="shared" si="97"/>
        <v>252561972.25999999</v>
      </c>
      <c r="M283" s="30">
        <f t="shared" si="102"/>
        <v>-222173746.18000001</v>
      </c>
      <c r="N283" t="s">
        <v>484</v>
      </c>
      <c r="O283">
        <v>222173746.18000001</v>
      </c>
      <c r="P283" s="28">
        <v>0</v>
      </c>
      <c r="Q283" s="28">
        <v>252561972.25999999</v>
      </c>
      <c r="R283" s="32">
        <v>474735718.44</v>
      </c>
      <c r="S283" s="8">
        <f t="shared" si="103"/>
        <v>0</v>
      </c>
      <c r="T283" s="8">
        <f t="shared" si="104"/>
        <v>0</v>
      </c>
      <c r="U283" s="11">
        <v>0</v>
      </c>
    </row>
    <row r="284" spans="1:140" ht="13.5" customHeight="1" x14ac:dyDescent="0.25">
      <c r="A284" s="1" t="s">
        <v>1196</v>
      </c>
      <c r="B284" s="1" t="s">
        <v>778</v>
      </c>
      <c r="C284" s="2">
        <v>222173746.18000001</v>
      </c>
      <c r="D284" s="4" t="s">
        <v>485</v>
      </c>
      <c r="E284" s="11">
        <v>222173746.18000001</v>
      </c>
      <c r="F284" s="11">
        <v>0</v>
      </c>
      <c r="G284" s="11">
        <v>2153117</v>
      </c>
      <c r="H284" s="11">
        <f t="shared" si="110"/>
        <v>224326863.18000001</v>
      </c>
      <c r="I284" s="11">
        <v>0</v>
      </c>
      <c r="J284" s="11">
        <f t="shared" si="97"/>
        <v>224326863.18000001</v>
      </c>
      <c r="M284" s="30">
        <f t="shared" si="102"/>
        <v>222173746.18000001</v>
      </c>
      <c r="N284" t="s">
        <v>485</v>
      </c>
      <c r="O284">
        <v>0</v>
      </c>
      <c r="P284" s="28">
        <v>0</v>
      </c>
      <c r="Q284" s="28">
        <v>2153117</v>
      </c>
      <c r="R284" s="32">
        <v>2153117</v>
      </c>
      <c r="S284" s="8">
        <f t="shared" si="103"/>
        <v>0</v>
      </c>
      <c r="T284" s="8">
        <f t="shared" si="104"/>
        <v>0</v>
      </c>
      <c r="U284" s="11">
        <v>0</v>
      </c>
    </row>
    <row r="285" spans="1:140" ht="13.5" customHeight="1" x14ac:dyDescent="0.25">
      <c r="A285" s="1" t="s">
        <v>1197</v>
      </c>
      <c r="B285" s="1" t="s">
        <v>780</v>
      </c>
      <c r="C285" s="2">
        <v>25734155.699999999</v>
      </c>
      <c r="D285" s="4" t="s">
        <v>486</v>
      </c>
      <c r="E285" s="11">
        <v>25734155.699999999</v>
      </c>
      <c r="F285" s="11">
        <v>0</v>
      </c>
      <c r="G285" s="11">
        <v>25937809.800000001</v>
      </c>
      <c r="H285" s="11">
        <f t="shared" si="110"/>
        <v>51671965.5</v>
      </c>
      <c r="I285" s="11">
        <v>0</v>
      </c>
      <c r="J285" s="11">
        <f t="shared" si="97"/>
        <v>51671965.5</v>
      </c>
      <c r="M285" s="30">
        <f t="shared" si="102"/>
        <v>0</v>
      </c>
      <c r="N285" t="s">
        <v>486</v>
      </c>
      <c r="O285">
        <v>25734155.699999999</v>
      </c>
      <c r="P285" s="28">
        <v>0</v>
      </c>
      <c r="Q285" s="28">
        <v>25937809.800000001</v>
      </c>
      <c r="R285" s="32">
        <v>51671965.5</v>
      </c>
      <c r="S285" s="8">
        <f t="shared" si="103"/>
        <v>0</v>
      </c>
      <c r="T285" s="8">
        <f t="shared" si="104"/>
        <v>0</v>
      </c>
      <c r="U285" s="11">
        <v>0</v>
      </c>
    </row>
    <row r="286" spans="1:140" ht="13.5" customHeight="1" x14ac:dyDescent="0.25">
      <c r="A286" s="1" t="s">
        <v>1198</v>
      </c>
      <c r="B286" s="1" t="s">
        <v>782</v>
      </c>
      <c r="C286" s="2">
        <v>12737018</v>
      </c>
      <c r="D286" s="4" t="s">
        <v>487</v>
      </c>
      <c r="E286" s="11">
        <v>12737018</v>
      </c>
      <c r="F286" s="11">
        <v>0</v>
      </c>
      <c r="G286" s="11">
        <v>26938954</v>
      </c>
      <c r="H286" s="11">
        <f t="shared" si="110"/>
        <v>39675972</v>
      </c>
      <c r="I286" s="11">
        <v>0</v>
      </c>
      <c r="J286" s="11">
        <f t="shared" si="97"/>
        <v>39675972</v>
      </c>
      <c r="M286" s="30">
        <f t="shared" si="102"/>
        <v>0</v>
      </c>
      <c r="N286" t="s">
        <v>487</v>
      </c>
      <c r="O286">
        <v>12737018</v>
      </c>
      <c r="P286" s="28">
        <v>0</v>
      </c>
      <c r="Q286" s="28">
        <v>26938954</v>
      </c>
      <c r="R286" s="32">
        <v>39675972</v>
      </c>
      <c r="S286" s="8">
        <f t="shared" si="103"/>
        <v>0</v>
      </c>
      <c r="T286" s="8">
        <f t="shared" si="104"/>
        <v>0</v>
      </c>
      <c r="U286" s="11">
        <v>0</v>
      </c>
    </row>
    <row r="287" spans="1:140" ht="13.5" customHeight="1" x14ac:dyDescent="0.25">
      <c r="A287" s="1" t="s">
        <v>1199</v>
      </c>
      <c r="B287" s="1" t="s">
        <v>489</v>
      </c>
      <c r="C287" s="2">
        <v>555374.92000000004</v>
      </c>
      <c r="D287" s="4" t="s">
        <v>488</v>
      </c>
      <c r="E287" s="11">
        <v>555374.92000000004</v>
      </c>
      <c r="F287" s="11">
        <v>0</v>
      </c>
      <c r="G287" s="11">
        <v>266000</v>
      </c>
      <c r="H287" s="11">
        <f t="shared" si="110"/>
        <v>821374.92</v>
      </c>
      <c r="I287" s="11">
        <v>0</v>
      </c>
      <c r="J287" s="11">
        <f t="shared" si="97"/>
        <v>821374.92</v>
      </c>
      <c r="M287" s="30">
        <f t="shared" si="102"/>
        <v>0</v>
      </c>
      <c r="N287" t="s">
        <v>488</v>
      </c>
      <c r="O287">
        <v>555374.92000000004</v>
      </c>
      <c r="P287" s="28">
        <v>0</v>
      </c>
      <c r="Q287" s="28">
        <v>266000</v>
      </c>
      <c r="R287" s="32">
        <v>821374.92</v>
      </c>
      <c r="S287" s="8">
        <f t="shared" si="103"/>
        <v>0</v>
      </c>
      <c r="T287" s="8">
        <f t="shared" si="104"/>
        <v>0</v>
      </c>
      <c r="U287" s="11">
        <v>0</v>
      </c>
    </row>
    <row r="288" spans="1:140" s="22" customFormat="1" ht="13.5" customHeight="1" x14ac:dyDescent="0.25">
      <c r="A288" s="18"/>
      <c r="B288" s="18"/>
      <c r="C288" s="19"/>
      <c r="D288" s="20" t="s">
        <v>490</v>
      </c>
      <c r="E288" s="21">
        <f>SUM(E289:E290)</f>
        <v>0</v>
      </c>
      <c r="F288" s="21">
        <f t="shared" ref="F288:J288" si="111">SUM(F289:F290)</f>
        <v>5688608</v>
      </c>
      <c r="G288" s="21">
        <f t="shared" si="111"/>
        <v>0</v>
      </c>
      <c r="H288" s="21">
        <f t="shared" si="111"/>
        <v>-5688608</v>
      </c>
      <c r="I288" s="21">
        <f t="shared" si="111"/>
        <v>0</v>
      </c>
      <c r="J288" s="21">
        <f t="shared" si="111"/>
        <v>-5688608</v>
      </c>
      <c r="K288" s="24"/>
      <c r="L288" s="11"/>
      <c r="M288" s="30">
        <f t="shared" si="102"/>
        <v>0</v>
      </c>
      <c r="N288" t="s">
        <v>490</v>
      </c>
      <c r="O288">
        <v>0</v>
      </c>
      <c r="P288" s="28">
        <v>5688608</v>
      </c>
      <c r="Q288" s="28">
        <v>0</v>
      </c>
      <c r="R288" s="32">
        <v>-5688608</v>
      </c>
      <c r="S288" s="8">
        <f t="shared" si="103"/>
        <v>0</v>
      </c>
      <c r="T288" s="8">
        <f t="shared" si="104"/>
        <v>0</v>
      </c>
      <c r="U288" s="11">
        <v>0</v>
      </c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</row>
    <row r="289" spans="1:140" ht="13.5" customHeight="1" x14ac:dyDescent="0.25">
      <c r="A289" s="1"/>
      <c r="B289" s="1"/>
      <c r="C289" s="2"/>
      <c r="D289" s="4" t="s">
        <v>492</v>
      </c>
      <c r="E289" s="11"/>
      <c r="F289" s="11">
        <v>5261075</v>
      </c>
      <c r="G289" s="11">
        <v>0</v>
      </c>
      <c r="H289" s="11">
        <f>E289+G289-F289</f>
        <v>-5261075</v>
      </c>
      <c r="I289" s="11">
        <v>0</v>
      </c>
      <c r="J289" s="11">
        <f t="shared" si="97"/>
        <v>-5261075</v>
      </c>
      <c r="M289" s="30">
        <f t="shared" si="102"/>
        <v>0</v>
      </c>
      <c r="N289" t="s">
        <v>492</v>
      </c>
      <c r="O289">
        <v>0</v>
      </c>
      <c r="P289" s="28">
        <v>5261075</v>
      </c>
      <c r="Q289" s="28">
        <v>0</v>
      </c>
      <c r="R289" s="32">
        <v>-5261075</v>
      </c>
      <c r="S289" s="8">
        <f t="shared" si="103"/>
        <v>0</v>
      </c>
      <c r="T289" s="8">
        <f t="shared" si="104"/>
        <v>0</v>
      </c>
      <c r="U289" s="11">
        <v>0</v>
      </c>
    </row>
    <row r="290" spans="1:140" ht="13.5" customHeight="1" x14ac:dyDescent="0.25">
      <c r="A290" s="1"/>
      <c r="B290" s="1"/>
      <c r="C290" s="2"/>
      <c r="D290" s="4" t="s">
        <v>493</v>
      </c>
      <c r="E290" s="11"/>
      <c r="F290" s="11">
        <v>427533</v>
      </c>
      <c r="G290" s="11">
        <v>0</v>
      </c>
      <c r="H290" s="11">
        <f>E290+G290-F290</f>
        <v>-427533</v>
      </c>
      <c r="I290" s="11">
        <v>0</v>
      </c>
      <c r="J290" s="11">
        <f t="shared" si="97"/>
        <v>-427533</v>
      </c>
      <c r="M290" s="30">
        <f t="shared" si="102"/>
        <v>0</v>
      </c>
      <c r="N290" t="s">
        <v>493</v>
      </c>
      <c r="O290">
        <v>0</v>
      </c>
      <c r="P290" s="28">
        <v>427533</v>
      </c>
      <c r="Q290" s="28">
        <v>0</v>
      </c>
      <c r="R290" s="32">
        <v>-427533</v>
      </c>
      <c r="S290" s="8">
        <f t="shared" si="103"/>
        <v>0</v>
      </c>
      <c r="T290" s="8">
        <f t="shared" si="104"/>
        <v>0</v>
      </c>
      <c r="U290" s="11">
        <v>0</v>
      </c>
    </row>
    <row r="291" spans="1:140" s="17" customFormat="1" ht="13.5" customHeight="1" x14ac:dyDescent="0.25">
      <c r="A291" s="13" t="s">
        <v>1200</v>
      </c>
      <c r="B291" s="13" t="s">
        <v>1201</v>
      </c>
      <c r="C291" s="14">
        <v>9763206833.25</v>
      </c>
      <c r="D291" s="15">
        <v>4.4000000000000004</v>
      </c>
      <c r="E291" s="16">
        <f>E292+E300+E305+E307</f>
        <v>9763206833.25</v>
      </c>
      <c r="F291" s="16">
        <f t="shared" ref="F291:J291" si="112">F292+F300+F305+F307</f>
        <v>167021005</v>
      </c>
      <c r="G291" s="16">
        <f t="shared" si="112"/>
        <v>2754812565.8000002</v>
      </c>
      <c r="H291" s="16">
        <f t="shared" si="112"/>
        <v>12350998394.049999</v>
      </c>
      <c r="I291" s="16">
        <f t="shared" si="112"/>
        <v>0</v>
      </c>
      <c r="J291" s="16">
        <f t="shared" si="112"/>
        <v>12350998394.049999</v>
      </c>
      <c r="K291" s="24"/>
      <c r="L291" s="11"/>
      <c r="M291" s="30">
        <f t="shared" si="102"/>
        <v>-15191751</v>
      </c>
      <c r="N291">
        <v>4.4000000000000004</v>
      </c>
      <c r="O291">
        <v>9763206833.25</v>
      </c>
      <c r="P291" s="28">
        <v>167021005</v>
      </c>
      <c r="Q291" s="28">
        <v>2770004316.8000002</v>
      </c>
      <c r="R291" s="32">
        <v>12366190145.049999</v>
      </c>
      <c r="S291" s="8">
        <f t="shared" si="103"/>
        <v>0</v>
      </c>
      <c r="T291" s="8">
        <f t="shared" si="104"/>
        <v>-15191751</v>
      </c>
      <c r="U291" s="11">
        <v>0</v>
      </c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</row>
    <row r="292" spans="1:140" s="22" customFormat="1" ht="13.5" customHeight="1" x14ac:dyDescent="0.25">
      <c r="A292" s="18" t="s">
        <v>1202</v>
      </c>
      <c r="B292" s="18" t="s">
        <v>1203</v>
      </c>
      <c r="C292" s="19">
        <v>6050435554.5500002</v>
      </c>
      <c r="D292" s="20" t="s">
        <v>495</v>
      </c>
      <c r="E292" s="21">
        <f>SUM(E293:E299)</f>
        <v>6050435554.5500002</v>
      </c>
      <c r="F292" s="21">
        <f t="shared" ref="F292:J292" si="113">SUM(F293:F299)</f>
        <v>5</v>
      </c>
      <c r="G292" s="21">
        <f t="shared" si="113"/>
        <v>1713068763</v>
      </c>
      <c r="H292" s="21">
        <f t="shared" si="113"/>
        <v>7763504312.5500002</v>
      </c>
      <c r="I292" s="21">
        <f t="shared" si="113"/>
        <v>0</v>
      </c>
      <c r="J292" s="21">
        <f t="shared" si="113"/>
        <v>7763504312.5500002</v>
      </c>
      <c r="K292" s="24"/>
      <c r="L292" s="11"/>
      <c r="M292" s="30">
        <f t="shared" si="102"/>
        <v>0</v>
      </c>
      <c r="N292" t="s">
        <v>495</v>
      </c>
      <c r="O292">
        <v>6050435554.5500002</v>
      </c>
      <c r="P292" s="28">
        <v>5</v>
      </c>
      <c r="Q292" s="28">
        <v>1713068763</v>
      </c>
      <c r="R292" s="32">
        <v>7763504312.5500002</v>
      </c>
      <c r="S292" s="8">
        <f t="shared" si="103"/>
        <v>0</v>
      </c>
      <c r="T292" s="8">
        <f t="shared" si="104"/>
        <v>0</v>
      </c>
      <c r="U292" s="11">
        <v>0</v>
      </c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</row>
    <row r="293" spans="1:140" ht="13.5" customHeight="1" x14ac:dyDescent="0.25">
      <c r="A293" s="1" t="s">
        <v>1204</v>
      </c>
      <c r="B293" s="1" t="s">
        <v>1205</v>
      </c>
      <c r="C293" s="2">
        <v>2264076552.5500002</v>
      </c>
      <c r="D293" s="4" t="s">
        <v>497</v>
      </c>
      <c r="E293" s="11">
        <v>2264076552.5500002</v>
      </c>
      <c r="F293" s="11">
        <v>5</v>
      </c>
      <c r="G293" s="11">
        <v>695588470</v>
      </c>
      <c r="H293" s="11">
        <f t="shared" ref="H293:H299" si="114">E293+G293-F293</f>
        <v>2959665017.5500002</v>
      </c>
      <c r="I293" s="11">
        <v>0</v>
      </c>
      <c r="J293" s="11">
        <f t="shared" si="97"/>
        <v>2959665017.5500002</v>
      </c>
      <c r="M293" s="30">
        <f t="shared" si="102"/>
        <v>0</v>
      </c>
      <c r="N293" t="s">
        <v>497</v>
      </c>
      <c r="O293">
        <v>2264076552.5500002</v>
      </c>
      <c r="P293" s="28">
        <v>5</v>
      </c>
      <c r="Q293" s="28">
        <v>695588470</v>
      </c>
      <c r="R293" s="32">
        <v>2959665017.5500002</v>
      </c>
      <c r="S293" s="8">
        <f t="shared" si="103"/>
        <v>0</v>
      </c>
      <c r="T293" s="8">
        <f t="shared" si="104"/>
        <v>0</v>
      </c>
      <c r="U293" s="11">
        <v>0</v>
      </c>
    </row>
    <row r="294" spans="1:140" ht="13.5" customHeight="1" x14ac:dyDescent="0.25">
      <c r="A294" s="1" t="s">
        <v>1206</v>
      </c>
      <c r="B294" s="1" t="s">
        <v>1207</v>
      </c>
      <c r="C294" s="2">
        <v>640374179</v>
      </c>
      <c r="D294" s="4" t="s">
        <v>499</v>
      </c>
      <c r="E294" s="11">
        <v>640374179</v>
      </c>
      <c r="F294" s="11">
        <v>0</v>
      </c>
      <c r="G294" s="11">
        <v>111358634</v>
      </c>
      <c r="H294" s="11">
        <f t="shared" si="114"/>
        <v>751732813</v>
      </c>
      <c r="I294" s="11">
        <v>0</v>
      </c>
      <c r="J294" s="11">
        <f t="shared" si="97"/>
        <v>751732813</v>
      </c>
      <c r="M294" s="30">
        <f t="shared" si="102"/>
        <v>0</v>
      </c>
      <c r="N294" t="s">
        <v>499</v>
      </c>
      <c r="O294">
        <v>640374179</v>
      </c>
      <c r="P294" s="28">
        <v>0</v>
      </c>
      <c r="Q294" s="28">
        <v>111358634</v>
      </c>
      <c r="R294" s="32">
        <v>751732813</v>
      </c>
      <c r="S294" s="8">
        <f t="shared" si="103"/>
        <v>0</v>
      </c>
      <c r="T294" s="8">
        <f t="shared" si="104"/>
        <v>0</v>
      </c>
      <c r="U294" s="11">
        <v>0</v>
      </c>
    </row>
    <row r="295" spans="1:140" ht="13.5" customHeight="1" x14ac:dyDescent="0.25">
      <c r="A295" s="1" t="s">
        <v>1208</v>
      </c>
      <c r="B295" s="1" t="s">
        <v>1209</v>
      </c>
      <c r="C295" s="2">
        <v>2203505784</v>
      </c>
      <c r="D295" s="4" t="s">
        <v>501</v>
      </c>
      <c r="E295" s="11">
        <v>2203505784</v>
      </c>
      <c r="F295" s="11">
        <v>0</v>
      </c>
      <c r="G295" s="11">
        <v>679188482</v>
      </c>
      <c r="H295" s="11">
        <f t="shared" si="114"/>
        <v>2882694266</v>
      </c>
      <c r="I295" s="11">
        <v>0</v>
      </c>
      <c r="J295" s="11">
        <f t="shared" si="97"/>
        <v>2882694266</v>
      </c>
      <c r="M295" s="30">
        <f t="shared" si="102"/>
        <v>0</v>
      </c>
      <c r="N295" t="s">
        <v>501</v>
      </c>
      <c r="O295">
        <v>2203505784</v>
      </c>
      <c r="P295" s="28">
        <v>0</v>
      </c>
      <c r="Q295" s="28">
        <v>679188482</v>
      </c>
      <c r="R295" s="32">
        <v>2882694266</v>
      </c>
      <c r="S295" s="8">
        <f t="shared" si="103"/>
        <v>0</v>
      </c>
      <c r="T295" s="8">
        <f t="shared" si="104"/>
        <v>0</v>
      </c>
      <c r="U295" s="11">
        <v>0</v>
      </c>
    </row>
    <row r="296" spans="1:140" ht="13.5" customHeight="1" x14ac:dyDescent="0.25">
      <c r="A296" s="1" t="s">
        <v>1210</v>
      </c>
      <c r="B296" s="1" t="s">
        <v>1211</v>
      </c>
      <c r="C296" s="2">
        <v>108507269</v>
      </c>
      <c r="D296" s="4" t="s">
        <v>503</v>
      </c>
      <c r="E296" s="11">
        <v>108507269</v>
      </c>
      <c r="F296" s="11">
        <v>0</v>
      </c>
      <c r="G296" s="11">
        <v>0</v>
      </c>
      <c r="H296" s="11">
        <f t="shared" si="114"/>
        <v>108507269</v>
      </c>
      <c r="I296" s="11">
        <v>0</v>
      </c>
      <c r="J296" s="11">
        <f t="shared" si="97"/>
        <v>108507269</v>
      </c>
      <c r="M296" s="30">
        <f t="shared" si="102"/>
        <v>0</v>
      </c>
      <c r="N296" t="s">
        <v>503</v>
      </c>
      <c r="O296">
        <v>108507269</v>
      </c>
      <c r="P296" s="28">
        <v>0</v>
      </c>
      <c r="Q296" s="28">
        <v>0</v>
      </c>
      <c r="R296" s="32">
        <v>108507269</v>
      </c>
      <c r="S296" s="8">
        <f t="shared" si="103"/>
        <v>0</v>
      </c>
      <c r="T296" s="8">
        <f t="shared" si="104"/>
        <v>0</v>
      </c>
      <c r="U296" s="11">
        <v>0</v>
      </c>
    </row>
    <row r="297" spans="1:140" ht="13.5" customHeight="1" x14ac:dyDescent="0.25">
      <c r="A297" s="1" t="s">
        <v>1212</v>
      </c>
      <c r="B297" s="1" t="s">
        <v>1213</v>
      </c>
      <c r="C297" s="2">
        <v>94137084</v>
      </c>
      <c r="D297" s="4" t="s">
        <v>505</v>
      </c>
      <c r="E297" s="11">
        <v>94137084</v>
      </c>
      <c r="F297" s="11">
        <v>0</v>
      </c>
      <c r="G297" s="11">
        <v>29034017</v>
      </c>
      <c r="H297" s="11">
        <f t="shared" si="114"/>
        <v>123171101</v>
      </c>
      <c r="I297" s="11">
        <v>0</v>
      </c>
      <c r="J297" s="11">
        <f t="shared" si="97"/>
        <v>123171101</v>
      </c>
      <c r="M297" s="30">
        <f t="shared" si="102"/>
        <v>0</v>
      </c>
      <c r="N297" t="s">
        <v>505</v>
      </c>
      <c r="O297">
        <v>94137084</v>
      </c>
      <c r="P297" s="28">
        <v>0</v>
      </c>
      <c r="Q297" s="28">
        <v>29034017</v>
      </c>
      <c r="R297" s="32">
        <v>123171101</v>
      </c>
      <c r="S297" s="8">
        <f t="shared" si="103"/>
        <v>0</v>
      </c>
      <c r="T297" s="8">
        <f t="shared" si="104"/>
        <v>0</v>
      </c>
      <c r="U297" s="11">
        <v>0</v>
      </c>
    </row>
    <row r="298" spans="1:140" ht="13.5" customHeight="1" x14ac:dyDescent="0.25">
      <c r="A298" s="1" t="s">
        <v>1214</v>
      </c>
      <c r="B298" s="1" t="s">
        <v>1215</v>
      </c>
      <c r="C298" s="2">
        <v>644978592</v>
      </c>
      <c r="D298" s="4" t="s">
        <v>507</v>
      </c>
      <c r="E298" s="11">
        <v>644978592</v>
      </c>
      <c r="F298" s="11">
        <v>0</v>
      </c>
      <c r="G298" s="11">
        <v>197899160</v>
      </c>
      <c r="H298" s="11">
        <f t="shared" si="114"/>
        <v>842877752</v>
      </c>
      <c r="I298" s="11">
        <v>0</v>
      </c>
      <c r="J298" s="11">
        <f t="shared" si="97"/>
        <v>842877752</v>
      </c>
      <c r="M298" s="30">
        <f t="shared" si="102"/>
        <v>0</v>
      </c>
      <c r="N298" t="s">
        <v>507</v>
      </c>
      <c r="O298">
        <v>644978592</v>
      </c>
      <c r="P298" s="28">
        <v>0</v>
      </c>
      <c r="Q298" s="28">
        <v>197899160</v>
      </c>
      <c r="R298" s="32">
        <v>842877752</v>
      </c>
      <c r="S298" s="8">
        <f t="shared" si="103"/>
        <v>0</v>
      </c>
      <c r="T298" s="8">
        <f t="shared" si="104"/>
        <v>0</v>
      </c>
      <c r="U298" s="11">
        <v>0</v>
      </c>
    </row>
    <row r="299" spans="1:140" ht="13.5" customHeight="1" x14ac:dyDescent="0.25">
      <c r="A299" s="1" t="s">
        <v>1216</v>
      </c>
      <c r="B299" s="1" t="s">
        <v>1217</v>
      </c>
      <c r="C299" s="2">
        <v>94856094</v>
      </c>
      <c r="D299" s="4" t="s">
        <v>508</v>
      </c>
      <c r="E299" s="11">
        <v>94856094</v>
      </c>
      <c r="F299" s="11">
        <v>0</v>
      </c>
      <c r="G299" s="11">
        <v>0</v>
      </c>
      <c r="H299" s="11">
        <f t="shared" si="114"/>
        <v>94856094</v>
      </c>
      <c r="I299" s="11">
        <v>0</v>
      </c>
      <c r="J299" s="11">
        <f t="shared" si="97"/>
        <v>94856094</v>
      </c>
      <c r="M299" s="30">
        <f t="shared" si="102"/>
        <v>0</v>
      </c>
      <c r="N299" t="s">
        <v>508</v>
      </c>
      <c r="O299">
        <v>94856094</v>
      </c>
      <c r="P299" s="28">
        <v>0</v>
      </c>
      <c r="Q299" s="28">
        <v>0</v>
      </c>
      <c r="R299" s="32">
        <v>94856094</v>
      </c>
      <c r="S299" s="8">
        <f t="shared" si="103"/>
        <v>0</v>
      </c>
      <c r="T299" s="8">
        <f t="shared" si="104"/>
        <v>0</v>
      </c>
      <c r="U299" s="11">
        <v>0</v>
      </c>
    </row>
    <row r="300" spans="1:140" s="22" customFormat="1" ht="13.5" customHeight="1" x14ac:dyDescent="0.25">
      <c r="A300" s="18" t="s">
        <v>1218</v>
      </c>
      <c r="B300" s="18" t="s">
        <v>790</v>
      </c>
      <c r="C300" s="19">
        <v>542442668.28999996</v>
      </c>
      <c r="D300" s="20" t="s">
        <v>509</v>
      </c>
      <c r="E300" s="21">
        <f>SUM(E301:E304)</f>
        <v>542442668.28999996</v>
      </c>
      <c r="F300" s="21">
        <f t="shared" ref="F300:J300" si="115">SUM(F301:F304)</f>
        <v>0</v>
      </c>
      <c r="G300" s="21">
        <f t="shared" si="115"/>
        <v>192671365.39999998</v>
      </c>
      <c r="H300" s="21">
        <f t="shared" si="115"/>
        <v>735114033.69000006</v>
      </c>
      <c r="I300" s="21">
        <f t="shared" si="115"/>
        <v>0</v>
      </c>
      <c r="J300" s="21">
        <f t="shared" si="115"/>
        <v>735114033.69000006</v>
      </c>
      <c r="K300" s="24"/>
      <c r="L300" s="11"/>
      <c r="M300" s="30">
        <f t="shared" si="102"/>
        <v>-15191751</v>
      </c>
      <c r="N300" t="s">
        <v>509</v>
      </c>
      <c r="O300">
        <v>542442668.28999996</v>
      </c>
      <c r="P300" s="28">
        <v>0</v>
      </c>
      <c r="Q300" s="28">
        <v>207863116.40000001</v>
      </c>
      <c r="R300" s="32">
        <v>750305784.69000006</v>
      </c>
      <c r="S300" s="8">
        <f t="shared" si="103"/>
        <v>0</v>
      </c>
      <c r="T300" s="8">
        <f t="shared" si="104"/>
        <v>-15191751.00000003</v>
      </c>
      <c r="U300" s="11">
        <v>0</v>
      </c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</row>
    <row r="301" spans="1:140" ht="13.5" customHeight="1" x14ac:dyDescent="0.25">
      <c r="A301" s="1"/>
      <c r="B301" s="1"/>
      <c r="C301" s="2"/>
      <c r="D301" s="4" t="s">
        <v>510</v>
      </c>
      <c r="E301" s="11"/>
      <c r="F301" s="11">
        <v>0</v>
      </c>
      <c r="G301" s="11"/>
      <c r="H301" s="11">
        <f>E301+G301-F301</f>
        <v>0</v>
      </c>
      <c r="I301" s="11">
        <v>0</v>
      </c>
      <c r="J301" s="11">
        <f t="shared" si="97"/>
        <v>0</v>
      </c>
      <c r="M301" s="30">
        <f t="shared" si="102"/>
        <v>-45948434.939999998</v>
      </c>
      <c r="N301" t="s">
        <v>510</v>
      </c>
      <c r="O301">
        <v>0</v>
      </c>
      <c r="P301" s="28">
        <v>0</v>
      </c>
      <c r="Q301" s="28">
        <v>45948434.939999998</v>
      </c>
      <c r="R301" s="32">
        <v>45948434.939999998</v>
      </c>
      <c r="S301" s="8">
        <f t="shared" si="103"/>
        <v>0</v>
      </c>
      <c r="T301" s="8">
        <f t="shared" si="104"/>
        <v>-45948434.939999998</v>
      </c>
      <c r="U301" s="11">
        <v>0</v>
      </c>
    </row>
    <row r="302" spans="1:140" ht="13.5" customHeight="1" x14ac:dyDescent="0.25">
      <c r="A302" s="1" t="s">
        <v>1219</v>
      </c>
      <c r="B302" s="1" t="s">
        <v>1220</v>
      </c>
      <c r="C302" s="2">
        <v>384857351.49000001</v>
      </c>
      <c r="D302" s="4" t="s">
        <v>511</v>
      </c>
      <c r="E302" s="11">
        <v>384857351.49000001</v>
      </c>
      <c r="F302" s="11">
        <v>0</v>
      </c>
      <c r="G302" s="11">
        <f>106643320.82+45948434.94</f>
        <v>152591755.75999999</v>
      </c>
      <c r="H302" s="11">
        <f>E302+G302-F302</f>
        <v>537449107.25</v>
      </c>
      <c r="I302" s="11">
        <v>0</v>
      </c>
      <c r="J302" s="11">
        <f t="shared" si="97"/>
        <v>537449107.25</v>
      </c>
      <c r="M302" s="30">
        <f t="shared" si="102"/>
        <v>45948434.939999998</v>
      </c>
      <c r="N302" t="s">
        <v>511</v>
      </c>
      <c r="O302">
        <v>384857351.49000001</v>
      </c>
      <c r="P302" s="28">
        <v>0</v>
      </c>
      <c r="Q302" s="28">
        <v>106643320.81999999</v>
      </c>
      <c r="R302" s="32">
        <v>491500672.31</v>
      </c>
      <c r="S302" s="8">
        <f t="shared" si="103"/>
        <v>0</v>
      </c>
      <c r="T302" s="8">
        <f t="shared" si="104"/>
        <v>45948434.939999998</v>
      </c>
      <c r="U302" s="11">
        <v>0</v>
      </c>
    </row>
    <row r="303" spans="1:140" ht="13.5" customHeight="1" x14ac:dyDescent="0.25">
      <c r="A303" s="1" t="s">
        <v>1221</v>
      </c>
      <c r="B303" s="1" t="s">
        <v>1222</v>
      </c>
      <c r="C303" s="2">
        <v>157585316.80000001</v>
      </c>
      <c r="D303" s="4" t="s">
        <v>512</v>
      </c>
      <c r="E303" s="11">
        <v>157585316.80000001</v>
      </c>
      <c r="F303" s="11">
        <v>0</v>
      </c>
      <c r="G303" s="11">
        <f>40079609.64</f>
        <v>40079609.640000001</v>
      </c>
      <c r="H303" s="11">
        <f>E303+G303-F303</f>
        <v>197664926.44</v>
      </c>
      <c r="I303" s="11">
        <v>0</v>
      </c>
      <c r="J303" s="11">
        <f t="shared" si="97"/>
        <v>197664926.44</v>
      </c>
      <c r="M303" s="30">
        <f t="shared" si="102"/>
        <v>0</v>
      </c>
      <c r="N303" t="s">
        <v>512</v>
      </c>
      <c r="O303">
        <v>157585316.80000001</v>
      </c>
      <c r="P303" s="28">
        <v>0</v>
      </c>
      <c r="Q303" s="28">
        <v>40079609.640000001</v>
      </c>
      <c r="R303" s="32">
        <v>197664926.44</v>
      </c>
      <c r="S303" s="8">
        <f t="shared" si="103"/>
        <v>0</v>
      </c>
      <c r="T303" s="8">
        <f t="shared" si="104"/>
        <v>0</v>
      </c>
      <c r="U303" s="11">
        <v>0</v>
      </c>
    </row>
    <row r="304" spans="1:140" ht="13.5" customHeight="1" x14ac:dyDescent="0.25">
      <c r="A304" s="1"/>
      <c r="B304" s="1"/>
      <c r="C304" s="2"/>
      <c r="D304" s="4" t="s">
        <v>513</v>
      </c>
      <c r="E304" s="11"/>
      <c r="F304" s="11">
        <v>0</v>
      </c>
      <c r="G304" s="11"/>
      <c r="H304" s="11">
        <f>E304+G304-F304</f>
        <v>0</v>
      </c>
      <c r="I304" s="11">
        <v>0</v>
      </c>
      <c r="J304" s="11">
        <f t="shared" si="97"/>
        <v>0</v>
      </c>
      <c r="M304" s="30">
        <f t="shared" si="102"/>
        <v>-15191751</v>
      </c>
      <c r="N304" t="s">
        <v>513</v>
      </c>
      <c r="O304">
        <v>0</v>
      </c>
      <c r="P304" s="28">
        <v>0</v>
      </c>
      <c r="Q304" s="28">
        <v>15191751</v>
      </c>
      <c r="R304" s="32">
        <v>15191751</v>
      </c>
      <c r="S304" s="8">
        <f t="shared" si="103"/>
        <v>0</v>
      </c>
      <c r="T304" s="8">
        <f t="shared" si="104"/>
        <v>-15191751</v>
      </c>
      <c r="U304" s="11">
        <v>0</v>
      </c>
    </row>
    <row r="305" spans="1:140" s="22" customFormat="1" ht="13.5" customHeight="1" x14ac:dyDescent="0.25">
      <c r="A305" s="18" t="s">
        <v>1223</v>
      </c>
      <c r="B305" s="18" t="s">
        <v>1224</v>
      </c>
      <c r="C305" s="19">
        <v>2109084758.4300001</v>
      </c>
      <c r="D305" s="20" t="s">
        <v>514</v>
      </c>
      <c r="E305" s="21">
        <f>SUM(E306)</f>
        <v>2109084758.4300001</v>
      </c>
      <c r="F305" s="21">
        <f t="shared" ref="F305:J305" si="116">SUM(F306)</f>
        <v>0</v>
      </c>
      <c r="G305" s="21">
        <f t="shared" si="116"/>
        <v>801788324.39999998</v>
      </c>
      <c r="H305" s="21">
        <f t="shared" si="116"/>
        <v>2910873082.8299999</v>
      </c>
      <c r="I305" s="21">
        <f t="shared" si="116"/>
        <v>0</v>
      </c>
      <c r="J305" s="21">
        <f t="shared" si="116"/>
        <v>2910873082.8299999</v>
      </c>
      <c r="K305" s="24"/>
      <c r="L305" s="11"/>
      <c r="M305" s="30">
        <f t="shared" si="102"/>
        <v>0</v>
      </c>
      <c r="N305" t="s">
        <v>514</v>
      </c>
      <c r="O305">
        <v>2109084758.4300001</v>
      </c>
      <c r="P305" s="28">
        <v>0</v>
      </c>
      <c r="Q305" s="28">
        <v>801788324.39999998</v>
      </c>
      <c r="R305" s="32">
        <v>2910873082.8299999</v>
      </c>
      <c r="S305" s="8">
        <f t="shared" si="103"/>
        <v>0</v>
      </c>
      <c r="T305" s="8">
        <f t="shared" si="104"/>
        <v>0</v>
      </c>
      <c r="U305" s="11">
        <v>0</v>
      </c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</row>
    <row r="306" spans="1:140" ht="13.5" customHeight="1" x14ac:dyDescent="0.25">
      <c r="A306" s="1" t="s">
        <v>1225</v>
      </c>
      <c r="B306" s="1" t="s">
        <v>1226</v>
      </c>
      <c r="C306" s="2">
        <v>2109084758.4300001</v>
      </c>
      <c r="D306" s="4" t="s">
        <v>516</v>
      </c>
      <c r="E306" s="11">
        <v>2109084758.4300001</v>
      </c>
      <c r="F306" s="11">
        <v>0</v>
      </c>
      <c r="G306" s="11">
        <v>801788324.39999998</v>
      </c>
      <c r="H306" s="11">
        <f>E306+G306-F306</f>
        <v>2910873082.8299999</v>
      </c>
      <c r="I306" s="11">
        <v>0</v>
      </c>
      <c r="J306" s="11">
        <f t="shared" si="97"/>
        <v>2910873082.8299999</v>
      </c>
      <c r="M306" s="30">
        <f t="shared" si="102"/>
        <v>0</v>
      </c>
      <c r="N306" t="s">
        <v>516</v>
      </c>
      <c r="O306">
        <v>2109084758.4300001</v>
      </c>
      <c r="P306" s="28">
        <v>0</v>
      </c>
      <c r="Q306" s="28">
        <v>801788324.39999998</v>
      </c>
      <c r="R306" s="32">
        <v>2910873082.8299999</v>
      </c>
      <c r="S306" s="8">
        <f t="shared" si="103"/>
        <v>0</v>
      </c>
      <c r="T306" s="8">
        <f t="shared" si="104"/>
        <v>0</v>
      </c>
      <c r="U306" s="11">
        <v>0</v>
      </c>
    </row>
    <row r="307" spans="1:140" s="22" customFormat="1" ht="13.5" customHeight="1" x14ac:dyDescent="0.25">
      <c r="A307" s="18" t="s">
        <v>1227</v>
      </c>
      <c r="B307" s="18" t="s">
        <v>792</v>
      </c>
      <c r="C307" s="19">
        <v>1061243851.98</v>
      </c>
      <c r="D307" s="20" t="s">
        <v>518</v>
      </c>
      <c r="E307" s="21">
        <f>SUM(E308:E310)</f>
        <v>1061243851.98</v>
      </c>
      <c r="F307" s="21">
        <f t="shared" ref="F307:J307" si="117">SUM(F308:F310)</f>
        <v>167021000</v>
      </c>
      <c r="G307" s="21">
        <f t="shared" si="117"/>
        <v>47284113</v>
      </c>
      <c r="H307" s="21">
        <f t="shared" si="117"/>
        <v>941506964.98000002</v>
      </c>
      <c r="I307" s="21">
        <f t="shared" si="117"/>
        <v>0</v>
      </c>
      <c r="J307" s="21">
        <f t="shared" si="117"/>
        <v>941506964.98000002</v>
      </c>
      <c r="K307" s="24"/>
      <c r="L307" s="11"/>
      <c r="M307" s="30">
        <f t="shared" si="102"/>
        <v>0</v>
      </c>
      <c r="N307" t="s">
        <v>518</v>
      </c>
      <c r="O307">
        <v>1061243851.98</v>
      </c>
      <c r="P307" s="28">
        <v>167021000</v>
      </c>
      <c r="Q307" s="28">
        <v>47284113</v>
      </c>
      <c r="R307" s="32">
        <v>941506964.98000002</v>
      </c>
      <c r="S307" s="8">
        <f t="shared" si="103"/>
        <v>0</v>
      </c>
      <c r="T307" s="8">
        <f t="shared" si="104"/>
        <v>0</v>
      </c>
      <c r="U307" s="11">
        <v>0</v>
      </c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</row>
    <row r="308" spans="1:140" ht="13.5" customHeight="1" x14ac:dyDescent="0.25">
      <c r="A308" s="1" t="s">
        <v>1228</v>
      </c>
      <c r="B308" s="1" t="s">
        <v>1229</v>
      </c>
      <c r="C308" s="2">
        <v>333169188.26999998</v>
      </c>
      <c r="D308" s="4" t="s">
        <v>519</v>
      </c>
      <c r="E308" s="11">
        <v>333169188.26999998</v>
      </c>
      <c r="F308" s="11">
        <v>0</v>
      </c>
      <c r="G308" s="11">
        <v>36500000</v>
      </c>
      <c r="H308" s="11">
        <f>E308+G308-F308</f>
        <v>369669188.26999998</v>
      </c>
      <c r="I308" s="11">
        <v>0</v>
      </c>
      <c r="J308" s="11">
        <f t="shared" si="97"/>
        <v>369669188.26999998</v>
      </c>
      <c r="M308" s="30">
        <f t="shared" si="102"/>
        <v>0</v>
      </c>
      <c r="N308" t="s">
        <v>519</v>
      </c>
      <c r="O308">
        <v>333169188.26999998</v>
      </c>
      <c r="P308" s="28">
        <v>0</v>
      </c>
      <c r="Q308" s="28">
        <v>36500000</v>
      </c>
      <c r="R308" s="32">
        <v>369669188.26999998</v>
      </c>
      <c r="S308" s="8">
        <f t="shared" si="103"/>
        <v>0</v>
      </c>
      <c r="T308" s="8">
        <f t="shared" si="104"/>
        <v>0</v>
      </c>
      <c r="U308" s="11">
        <v>0</v>
      </c>
    </row>
    <row r="309" spans="1:140" ht="13.5" customHeight="1" x14ac:dyDescent="0.25">
      <c r="A309" s="1" t="s">
        <v>1230</v>
      </c>
      <c r="B309" s="1" t="s">
        <v>1231</v>
      </c>
      <c r="C309" s="2">
        <v>522842612.70999998</v>
      </c>
      <c r="D309" s="4" t="s">
        <v>521</v>
      </c>
      <c r="E309" s="11">
        <v>522842612.70999998</v>
      </c>
      <c r="F309" s="11">
        <v>0</v>
      </c>
      <c r="G309" s="11">
        <v>0</v>
      </c>
      <c r="H309" s="11">
        <f>E309+G309-F309</f>
        <v>522842612.70999998</v>
      </c>
      <c r="I309" s="11">
        <v>0</v>
      </c>
      <c r="J309" s="11">
        <f t="shared" si="97"/>
        <v>522842612.70999998</v>
      </c>
      <c r="M309" s="30">
        <f t="shared" si="102"/>
        <v>0</v>
      </c>
      <c r="N309" t="s">
        <v>521</v>
      </c>
      <c r="O309">
        <v>522842612.70999998</v>
      </c>
      <c r="P309" s="28">
        <v>0</v>
      </c>
      <c r="Q309" s="28">
        <v>0</v>
      </c>
      <c r="R309" s="32">
        <v>522842612.70999998</v>
      </c>
      <c r="S309" s="8">
        <f t="shared" si="103"/>
        <v>0</v>
      </c>
      <c r="T309" s="8">
        <f t="shared" si="104"/>
        <v>0</v>
      </c>
      <c r="U309" s="11">
        <v>0</v>
      </c>
    </row>
    <row r="310" spans="1:140" ht="13.5" customHeight="1" x14ac:dyDescent="0.25">
      <c r="A310" s="1" t="s">
        <v>1232</v>
      </c>
      <c r="B310" s="1" t="s">
        <v>792</v>
      </c>
      <c r="C310" s="2">
        <v>205232051</v>
      </c>
      <c r="D310" s="4" t="s">
        <v>523</v>
      </c>
      <c r="E310" s="11">
        <v>205232051</v>
      </c>
      <c r="F310" s="11">
        <v>167021000</v>
      </c>
      <c r="G310" s="11">
        <v>10784113</v>
      </c>
      <c r="H310" s="11">
        <f>E310+G310-F310</f>
        <v>48995164</v>
      </c>
      <c r="I310" s="11">
        <v>0</v>
      </c>
      <c r="J310" s="11">
        <f t="shared" si="97"/>
        <v>48995164</v>
      </c>
      <c r="M310" s="30">
        <f t="shared" si="102"/>
        <v>0</v>
      </c>
      <c r="N310" t="s">
        <v>523</v>
      </c>
      <c r="O310">
        <v>205232051</v>
      </c>
      <c r="P310" s="28">
        <v>167021000</v>
      </c>
      <c r="Q310" s="28">
        <v>10784113</v>
      </c>
      <c r="R310" s="32">
        <v>48995164</v>
      </c>
      <c r="S310" s="8">
        <f t="shared" si="103"/>
        <v>0</v>
      </c>
      <c r="T310" s="8">
        <f t="shared" si="104"/>
        <v>0</v>
      </c>
      <c r="U310" s="11">
        <v>0</v>
      </c>
    </row>
    <row r="311" spans="1:140" s="17" customFormat="1" ht="13.5" customHeight="1" x14ac:dyDescent="0.25">
      <c r="A311" s="13" t="s">
        <v>1233</v>
      </c>
      <c r="B311" s="13" t="s">
        <v>1234</v>
      </c>
      <c r="C311" s="14">
        <v>129407528.90000001</v>
      </c>
      <c r="D311" s="15">
        <v>4.8</v>
      </c>
      <c r="E311" s="16">
        <f>E312+E316+E318+E322</f>
        <v>129407528.89999999</v>
      </c>
      <c r="F311" s="16">
        <f t="shared" ref="F311:J311" si="118">F312+F316+F318+F322</f>
        <v>7559256</v>
      </c>
      <c r="G311" s="16">
        <f t="shared" si="118"/>
        <v>577457343.70999992</v>
      </c>
      <c r="H311" s="16">
        <f t="shared" si="118"/>
        <v>699305616.6099999</v>
      </c>
      <c r="I311" s="16">
        <f t="shared" si="118"/>
        <v>0</v>
      </c>
      <c r="J311" s="16">
        <f t="shared" si="118"/>
        <v>699305616.6099999</v>
      </c>
      <c r="K311" s="24"/>
      <c r="L311" s="11"/>
      <c r="M311" s="30">
        <f t="shared" si="102"/>
        <v>14541105.999999881</v>
      </c>
      <c r="N311">
        <v>4.8</v>
      </c>
      <c r="O311">
        <v>130058173.90000001</v>
      </c>
      <c r="P311" s="28">
        <v>7559256</v>
      </c>
      <c r="Q311" s="28">
        <v>562265592.71000004</v>
      </c>
      <c r="R311" s="32">
        <v>684764510.61000001</v>
      </c>
      <c r="S311" s="8">
        <f t="shared" si="103"/>
        <v>0</v>
      </c>
      <c r="T311" s="8">
        <f t="shared" si="104"/>
        <v>15191750.999999881</v>
      </c>
      <c r="U311" s="11">
        <v>0</v>
      </c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</row>
    <row r="312" spans="1:140" s="22" customFormat="1" ht="13.5" customHeight="1" x14ac:dyDescent="0.25">
      <c r="A312" s="18" t="s">
        <v>1235</v>
      </c>
      <c r="B312" s="18" t="s">
        <v>1236</v>
      </c>
      <c r="C312" s="19">
        <v>75175093.819999993</v>
      </c>
      <c r="D312" s="20" t="s">
        <v>525</v>
      </c>
      <c r="E312" s="21">
        <f>SUM(E313:E315)</f>
        <v>75175093.819999993</v>
      </c>
      <c r="F312" s="21">
        <f t="shared" ref="F312:J312" si="119">SUM(F313:F315)</f>
        <v>1400256</v>
      </c>
      <c r="G312" s="21">
        <f t="shared" si="119"/>
        <v>492249982.09999996</v>
      </c>
      <c r="H312" s="21">
        <f t="shared" si="119"/>
        <v>566024819.91999996</v>
      </c>
      <c r="I312" s="21">
        <f t="shared" si="119"/>
        <v>0</v>
      </c>
      <c r="J312" s="21">
        <f t="shared" si="119"/>
        <v>566024819.91999996</v>
      </c>
      <c r="K312" s="24"/>
      <c r="L312" s="11"/>
      <c r="M312" s="30">
        <f t="shared" si="102"/>
        <v>-344662</v>
      </c>
      <c r="N312" t="s">
        <v>525</v>
      </c>
      <c r="O312">
        <v>75519755.819999993</v>
      </c>
      <c r="P312" s="28">
        <v>1400256</v>
      </c>
      <c r="Q312" s="28">
        <v>492249982.10000002</v>
      </c>
      <c r="R312" s="32">
        <v>566369481.91999996</v>
      </c>
      <c r="S312" s="8">
        <f t="shared" si="103"/>
        <v>0</v>
      </c>
      <c r="T312" s="8">
        <f t="shared" si="104"/>
        <v>0</v>
      </c>
      <c r="U312" s="11">
        <v>0</v>
      </c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</row>
    <row r="313" spans="1:140" ht="13.5" customHeight="1" x14ac:dyDescent="0.25">
      <c r="A313" s="1"/>
      <c r="B313" s="1"/>
      <c r="C313" s="2"/>
      <c r="D313" s="4" t="s">
        <v>527</v>
      </c>
      <c r="E313" s="11"/>
      <c r="F313" s="11"/>
      <c r="G313" s="11">
        <v>0</v>
      </c>
      <c r="H313" s="11">
        <f>E313+G313-F313</f>
        <v>0</v>
      </c>
      <c r="I313" s="11">
        <v>0</v>
      </c>
      <c r="J313" s="11">
        <f t="shared" si="97"/>
        <v>0</v>
      </c>
      <c r="M313" s="30">
        <f t="shared" si="102"/>
        <v>-465315646.82999998</v>
      </c>
      <c r="N313" t="s">
        <v>527</v>
      </c>
      <c r="O313">
        <v>0</v>
      </c>
      <c r="P313" s="28">
        <v>0</v>
      </c>
      <c r="Q313" s="28">
        <v>465315646.82999998</v>
      </c>
      <c r="R313" s="32">
        <v>465315646.82999998</v>
      </c>
      <c r="S313" s="8">
        <f t="shared" si="103"/>
        <v>0</v>
      </c>
      <c r="T313" s="8">
        <f t="shared" si="104"/>
        <v>-465315646.82999998</v>
      </c>
      <c r="U313" s="11">
        <v>0</v>
      </c>
    </row>
    <row r="314" spans="1:140" ht="13.5" customHeight="1" x14ac:dyDescent="0.25">
      <c r="A314" s="1" t="s">
        <v>1237</v>
      </c>
      <c r="B314" s="1" t="s">
        <v>1238</v>
      </c>
      <c r="C314" s="2">
        <v>71828632.859999999</v>
      </c>
      <c r="D314" s="4" t="s">
        <v>528</v>
      </c>
      <c r="E314" s="11">
        <v>71828632.859999999</v>
      </c>
      <c r="F314" s="11">
        <v>1400256</v>
      </c>
      <c r="G314" s="11">
        <v>26934335.27</v>
      </c>
      <c r="H314" s="11">
        <f>E314+G314-F314</f>
        <v>97362712.129999995</v>
      </c>
      <c r="I314" s="11">
        <v>0</v>
      </c>
      <c r="J314" s="11">
        <f t="shared" si="97"/>
        <v>97362712.129999995</v>
      </c>
      <c r="M314" s="30">
        <f t="shared" si="102"/>
        <v>-344662</v>
      </c>
      <c r="N314" t="s">
        <v>528</v>
      </c>
      <c r="O314">
        <v>72173294.859999999</v>
      </c>
      <c r="P314" s="28">
        <v>1400256</v>
      </c>
      <c r="Q314" s="28">
        <v>26934335.27</v>
      </c>
      <c r="R314" s="32">
        <v>97707374.129999995</v>
      </c>
      <c r="S314" s="8">
        <f t="shared" si="103"/>
        <v>0</v>
      </c>
      <c r="T314" s="8">
        <f t="shared" si="104"/>
        <v>0</v>
      </c>
      <c r="U314" s="11">
        <v>0</v>
      </c>
    </row>
    <row r="315" spans="1:140" ht="13.5" customHeight="1" x14ac:dyDescent="0.25">
      <c r="A315" s="1" t="s">
        <v>1239</v>
      </c>
      <c r="B315" s="1" t="s">
        <v>1240</v>
      </c>
      <c r="C315" s="2">
        <v>3346460.96</v>
      </c>
      <c r="D315" s="4" t="s">
        <v>530</v>
      </c>
      <c r="E315" s="11">
        <v>3346460.96</v>
      </c>
      <c r="F315" s="11">
        <v>0</v>
      </c>
      <c r="G315" s="11">
        <v>465315646.82999998</v>
      </c>
      <c r="H315" s="11">
        <f>E315+G315-F315</f>
        <v>468662107.78999996</v>
      </c>
      <c r="I315" s="11">
        <v>0</v>
      </c>
      <c r="J315" s="11">
        <f t="shared" si="97"/>
        <v>468662107.78999996</v>
      </c>
      <c r="M315" s="30">
        <f t="shared" si="102"/>
        <v>465315646.82999998</v>
      </c>
      <c r="N315" t="s">
        <v>530</v>
      </c>
      <c r="O315">
        <v>3346460.96</v>
      </c>
      <c r="P315" s="28">
        <v>0</v>
      </c>
      <c r="Q315" s="28">
        <v>0</v>
      </c>
      <c r="R315" s="32">
        <v>3346460.96</v>
      </c>
      <c r="S315" s="8">
        <f t="shared" si="103"/>
        <v>0</v>
      </c>
      <c r="T315" s="8">
        <f t="shared" si="104"/>
        <v>465315646.82999998</v>
      </c>
      <c r="U315" s="11">
        <v>0</v>
      </c>
    </row>
    <row r="316" spans="1:140" s="22" customFormat="1" ht="13.5" customHeight="1" x14ac:dyDescent="0.25">
      <c r="A316" s="18" t="s">
        <v>1241</v>
      </c>
      <c r="B316" s="18" t="s">
        <v>1242</v>
      </c>
      <c r="C316" s="19">
        <v>51929684.030000001</v>
      </c>
      <c r="D316" s="20" t="s">
        <v>532</v>
      </c>
      <c r="E316" s="21">
        <f>SUM(E317)</f>
        <v>51929684.030000001</v>
      </c>
      <c r="F316" s="21">
        <f t="shared" ref="F316:J316" si="120">SUM(F317)</f>
        <v>6159000</v>
      </c>
      <c r="G316" s="21">
        <f t="shared" si="120"/>
        <v>85166598.609999999</v>
      </c>
      <c r="H316" s="21">
        <f t="shared" si="120"/>
        <v>130937282.63999999</v>
      </c>
      <c r="I316" s="21">
        <f t="shared" si="120"/>
        <v>0</v>
      </c>
      <c r="J316" s="21">
        <f t="shared" si="120"/>
        <v>130937282.63999999</v>
      </c>
      <c r="K316" s="24"/>
      <c r="L316" s="11"/>
      <c r="M316" s="30">
        <f t="shared" si="102"/>
        <v>15191750.999999985</v>
      </c>
      <c r="N316" t="s">
        <v>532</v>
      </c>
      <c r="O316">
        <v>51929684.030000001</v>
      </c>
      <c r="P316" s="28">
        <v>6159000</v>
      </c>
      <c r="Q316" s="28">
        <v>69974847.609999999</v>
      </c>
      <c r="R316" s="32">
        <v>115745531.64</v>
      </c>
      <c r="S316" s="8">
        <f t="shared" si="103"/>
        <v>0</v>
      </c>
      <c r="T316" s="8">
        <f t="shared" si="104"/>
        <v>15191751</v>
      </c>
      <c r="U316" s="11">
        <v>0</v>
      </c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</row>
    <row r="317" spans="1:140" ht="13.5" customHeight="1" x14ac:dyDescent="0.25">
      <c r="A317" s="1" t="s">
        <v>1243</v>
      </c>
      <c r="B317" s="1" t="s">
        <v>1242</v>
      </c>
      <c r="C317" s="2">
        <v>51929684.030000001</v>
      </c>
      <c r="D317" s="4" t="s">
        <v>534</v>
      </c>
      <c r="E317" s="11">
        <v>51929684.030000001</v>
      </c>
      <c r="F317" s="11">
        <v>6159000</v>
      </c>
      <c r="G317" s="11">
        <f>69974847.61+15191751</f>
        <v>85166598.609999999</v>
      </c>
      <c r="H317" s="11">
        <f>E317+G317-F317</f>
        <v>130937282.63999999</v>
      </c>
      <c r="I317" s="11">
        <v>0</v>
      </c>
      <c r="J317" s="11">
        <f t="shared" ref="J317:J379" si="121">H317</f>
        <v>130937282.63999999</v>
      </c>
      <c r="M317" s="30">
        <f t="shared" si="102"/>
        <v>15191750.999999985</v>
      </c>
      <c r="N317" t="s">
        <v>534</v>
      </c>
      <c r="O317">
        <v>51929684.030000001</v>
      </c>
      <c r="P317" s="28">
        <v>6159000</v>
      </c>
      <c r="Q317" s="28">
        <v>69974847.609999999</v>
      </c>
      <c r="R317" s="32">
        <v>115745531.64</v>
      </c>
      <c r="S317" s="8">
        <f t="shared" si="103"/>
        <v>0</v>
      </c>
      <c r="T317" s="8">
        <f t="shared" si="104"/>
        <v>15191751</v>
      </c>
      <c r="U317" s="11">
        <v>0</v>
      </c>
    </row>
    <row r="318" spans="1:140" s="22" customFormat="1" ht="13.5" customHeight="1" x14ac:dyDescent="0.25">
      <c r="A318" s="18" t="s">
        <v>1244</v>
      </c>
      <c r="B318" s="18" t="s">
        <v>1245</v>
      </c>
      <c r="C318" s="19">
        <v>2301679.0499999998</v>
      </c>
      <c r="D318" s="20" t="s">
        <v>535</v>
      </c>
      <c r="E318" s="21">
        <f>SUM(E319:E321)</f>
        <v>2301679.0499999998</v>
      </c>
      <c r="F318" s="21">
        <f t="shared" ref="F318:J318" si="122">SUM(F319:F321)</f>
        <v>0</v>
      </c>
      <c r="G318" s="21">
        <f t="shared" si="122"/>
        <v>2619</v>
      </c>
      <c r="H318" s="21">
        <f t="shared" si="122"/>
        <v>2304298.0499999998</v>
      </c>
      <c r="I318" s="21">
        <f t="shared" si="122"/>
        <v>0</v>
      </c>
      <c r="J318" s="21">
        <f t="shared" si="122"/>
        <v>2304298.0499999998</v>
      </c>
      <c r="K318" s="24"/>
      <c r="L318" s="11"/>
      <c r="M318" s="30">
        <f t="shared" si="102"/>
        <v>0</v>
      </c>
      <c r="N318" t="s">
        <v>535</v>
      </c>
      <c r="O318">
        <v>2301679.0499999998</v>
      </c>
      <c r="P318" s="28">
        <v>0</v>
      </c>
      <c r="Q318" s="28">
        <v>2619</v>
      </c>
      <c r="R318" s="32">
        <v>2304298.0499999998</v>
      </c>
      <c r="S318" s="8">
        <f t="shared" si="103"/>
        <v>0</v>
      </c>
      <c r="T318" s="8">
        <f t="shared" si="104"/>
        <v>0</v>
      </c>
      <c r="U318" s="11">
        <v>0</v>
      </c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</row>
    <row r="319" spans="1:140" ht="13.5" customHeight="1" x14ac:dyDescent="0.25">
      <c r="A319" s="1" t="s">
        <v>1246</v>
      </c>
      <c r="B319" s="1" t="s">
        <v>1247</v>
      </c>
      <c r="C319" s="2">
        <v>347114.05</v>
      </c>
      <c r="D319" s="4" t="s">
        <v>537</v>
      </c>
      <c r="E319" s="11">
        <v>347114.05</v>
      </c>
      <c r="F319" s="11">
        <v>0</v>
      </c>
      <c r="G319" s="11">
        <v>2619</v>
      </c>
      <c r="H319" s="11">
        <f>E319+G319-F319</f>
        <v>349733.05</v>
      </c>
      <c r="I319" s="11">
        <v>0</v>
      </c>
      <c r="J319" s="11">
        <f t="shared" si="121"/>
        <v>349733.05</v>
      </c>
      <c r="M319" s="30">
        <f t="shared" si="102"/>
        <v>0</v>
      </c>
      <c r="N319" t="s">
        <v>537</v>
      </c>
      <c r="O319">
        <v>347114.05</v>
      </c>
      <c r="P319" s="28">
        <v>0</v>
      </c>
      <c r="Q319" s="28">
        <v>2619</v>
      </c>
      <c r="R319" s="32">
        <v>349733.05</v>
      </c>
      <c r="S319" s="8">
        <f t="shared" si="103"/>
        <v>0</v>
      </c>
      <c r="T319" s="8">
        <f t="shared" si="104"/>
        <v>0</v>
      </c>
      <c r="U319" s="11">
        <v>0</v>
      </c>
    </row>
    <row r="320" spans="1:140" ht="13.5" customHeight="1" x14ac:dyDescent="0.25">
      <c r="A320" s="1" t="s">
        <v>1248</v>
      </c>
      <c r="B320" s="1" t="s">
        <v>1249</v>
      </c>
      <c r="C320" s="2">
        <v>3181</v>
      </c>
      <c r="D320" s="4" t="s">
        <v>539</v>
      </c>
      <c r="E320" s="11">
        <v>3181</v>
      </c>
      <c r="F320" s="11">
        <v>0</v>
      </c>
      <c r="G320" s="11">
        <v>0</v>
      </c>
      <c r="H320" s="11">
        <f>E320+G320-F320</f>
        <v>3181</v>
      </c>
      <c r="I320" s="11">
        <v>0</v>
      </c>
      <c r="J320" s="11">
        <f t="shared" si="121"/>
        <v>3181</v>
      </c>
      <c r="M320" s="30">
        <f t="shared" si="102"/>
        <v>0</v>
      </c>
      <c r="N320" t="s">
        <v>539</v>
      </c>
      <c r="O320">
        <v>3181</v>
      </c>
      <c r="P320" s="28">
        <v>0</v>
      </c>
      <c r="Q320" s="28">
        <v>0</v>
      </c>
      <c r="R320" s="32">
        <v>3181</v>
      </c>
      <c r="S320" s="8">
        <f t="shared" si="103"/>
        <v>0</v>
      </c>
      <c r="T320" s="8">
        <f t="shared" si="104"/>
        <v>0</v>
      </c>
      <c r="U320" s="11">
        <v>0</v>
      </c>
    </row>
    <row r="321" spans="1:140" ht="13.5" customHeight="1" x14ac:dyDescent="0.25">
      <c r="A321" s="1" t="s">
        <v>1250</v>
      </c>
      <c r="B321" s="1" t="s">
        <v>1251</v>
      </c>
      <c r="C321" s="2">
        <v>1951384</v>
      </c>
      <c r="D321" s="4" t="s">
        <v>541</v>
      </c>
      <c r="E321" s="11">
        <v>1951384</v>
      </c>
      <c r="F321" s="11">
        <v>0</v>
      </c>
      <c r="G321" s="11">
        <v>0</v>
      </c>
      <c r="H321" s="11">
        <f>E321+G321-F321</f>
        <v>1951384</v>
      </c>
      <c r="I321" s="11">
        <v>0</v>
      </c>
      <c r="J321" s="11">
        <f t="shared" si="121"/>
        <v>1951384</v>
      </c>
      <c r="M321" s="30">
        <f t="shared" si="102"/>
        <v>0</v>
      </c>
      <c r="N321" t="s">
        <v>541</v>
      </c>
      <c r="O321">
        <v>1951384</v>
      </c>
      <c r="P321" s="28">
        <v>0</v>
      </c>
      <c r="Q321" s="28">
        <v>0</v>
      </c>
      <c r="R321" s="32">
        <v>1951384</v>
      </c>
      <c r="S321" s="8">
        <f t="shared" si="103"/>
        <v>0</v>
      </c>
      <c r="T321" s="8">
        <f t="shared" si="104"/>
        <v>0</v>
      </c>
      <c r="U321" s="11">
        <v>0</v>
      </c>
    </row>
    <row r="322" spans="1:140" s="22" customFormat="1" ht="13.5" customHeight="1" x14ac:dyDescent="0.25">
      <c r="A322" s="18" t="s">
        <v>1252</v>
      </c>
      <c r="B322" s="18" t="s">
        <v>1253</v>
      </c>
      <c r="C322" s="19">
        <v>1072</v>
      </c>
      <c r="D322" s="20" t="s">
        <v>543</v>
      </c>
      <c r="E322" s="21">
        <f>SUM(E323)</f>
        <v>1072</v>
      </c>
      <c r="F322" s="21">
        <f t="shared" ref="F322:J322" si="123">SUM(F323)</f>
        <v>0</v>
      </c>
      <c r="G322" s="21">
        <f t="shared" si="123"/>
        <v>38144</v>
      </c>
      <c r="H322" s="21">
        <f t="shared" si="123"/>
        <v>39216</v>
      </c>
      <c r="I322" s="21">
        <f t="shared" si="123"/>
        <v>0</v>
      </c>
      <c r="J322" s="21">
        <f t="shared" si="123"/>
        <v>39216</v>
      </c>
      <c r="K322" s="24"/>
      <c r="L322" s="11"/>
      <c r="M322" s="30">
        <f t="shared" si="102"/>
        <v>-305983</v>
      </c>
      <c r="N322" t="s">
        <v>543</v>
      </c>
      <c r="O322">
        <v>307055</v>
      </c>
      <c r="P322" s="28">
        <v>0</v>
      </c>
      <c r="Q322" s="28">
        <v>38144</v>
      </c>
      <c r="R322" s="32">
        <v>345199</v>
      </c>
      <c r="S322" s="8">
        <f t="shared" si="103"/>
        <v>0</v>
      </c>
      <c r="T322" s="8">
        <f t="shared" si="104"/>
        <v>0</v>
      </c>
      <c r="U322" s="11">
        <v>0</v>
      </c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</row>
    <row r="323" spans="1:140" ht="13.5" customHeight="1" x14ac:dyDescent="0.25">
      <c r="A323" s="1" t="s">
        <v>1254</v>
      </c>
      <c r="B323" s="1" t="s">
        <v>1234</v>
      </c>
      <c r="C323" s="2">
        <v>1072</v>
      </c>
      <c r="D323" s="4" t="s">
        <v>545</v>
      </c>
      <c r="E323" s="11">
        <v>1072</v>
      </c>
      <c r="F323" s="11">
        <v>0</v>
      </c>
      <c r="G323" s="11">
        <v>38144</v>
      </c>
      <c r="H323" s="11">
        <f>E323+G323-F323</f>
        <v>39216</v>
      </c>
      <c r="I323" s="11">
        <v>0</v>
      </c>
      <c r="J323" s="11">
        <f t="shared" si="121"/>
        <v>39216</v>
      </c>
      <c r="M323" s="30">
        <f t="shared" si="102"/>
        <v>-305983</v>
      </c>
      <c r="N323" t="s">
        <v>545</v>
      </c>
      <c r="O323">
        <v>307055</v>
      </c>
      <c r="P323" s="28">
        <v>0</v>
      </c>
      <c r="Q323" s="28">
        <v>38144</v>
      </c>
      <c r="R323" s="32">
        <v>345199</v>
      </c>
      <c r="S323" s="8">
        <f t="shared" si="103"/>
        <v>0</v>
      </c>
      <c r="T323" s="8">
        <f t="shared" si="104"/>
        <v>0</v>
      </c>
      <c r="U323" s="11">
        <v>0</v>
      </c>
    </row>
    <row r="324" spans="1:140" s="9" customFormat="1" ht="13.5" customHeight="1" x14ac:dyDescent="0.25">
      <c r="A324" s="5" t="s">
        <v>1255</v>
      </c>
      <c r="B324" s="5" t="s">
        <v>1256</v>
      </c>
      <c r="C324" s="6">
        <v>10045938229.780001</v>
      </c>
      <c r="D324" s="7">
        <v>5</v>
      </c>
      <c r="E324" s="8">
        <f>E325+E367+E374+E383+E387+E414+E430</f>
        <v>10045938229.779999</v>
      </c>
      <c r="F324" s="8">
        <f t="shared" ref="F324:J324" si="124">F325+F367+F374+F383+F387+F414+F430</f>
        <v>7852600940.0299997</v>
      </c>
      <c r="G324" s="8">
        <f t="shared" si="124"/>
        <v>1083455279.9200001</v>
      </c>
      <c r="H324" s="8">
        <f t="shared" si="124"/>
        <v>16815083889.889999</v>
      </c>
      <c r="I324" s="8">
        <f t="shared" si="124"/>
        <v>0</v>
      </c>
      <c r="J324" s="8">
        <f t="shared" si="124"/>
        <v>16815083889.889999</v>
      </c>
      <c r="K324" s="24"/>
      <c r="L324" s="11"/>
      <c r="M324" s="30">
        <f t="shared" ref="M324:M387" si="125">H324-R324</f>
        <v>3157437526.7799988</v>
      </c>
      <c r="N324">
        <v>5</v>
      </c>
      <c r="O324">
        <v>10116349931.74</v>
      </c>
      <c r="P324" s="28">
        <v>4624751711.29</v>
      </c>
      <c r="Q324" s="28">
        <v>1083455279.9200001</v>
      </c>
      <c r="R324" s="32">
        <v>13657646363.110001</v>
      </c>
      <c r="S324" s="8">
        <f t="shared" ref="S324:S387" si="126">F324-P324</f>
        <v>3227849228.7399998</v>
      </c>
      <c r="T324" s="8">
        <f t="shared" ref="T324:T387" si="127">G324-Q324</f>
        <v>0</v>
      </c>
      <c r="U324" s="11">
        <v>0</v>
      </c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</row>
    <row r="325" spans="1:140" s="17" customFormat="1" ht="13.5" customHeight="1" x14ac:dyDescent="0.25">
      <c r="A325" s="13" t="s">
        <v>1257</v>
      </c>
      <c r="B325" s="13" t="s">
        <v>1258</v>
      </c>
      <c r="C325" s="14">
        <v>2540292957.6100001</v>
      </c>
      <c r="D325" s="15">
        <v>5.0999999999999996</v>
      </c>
      <c r="E325" s="16">
        <f>E326+E338+E341+E348+E353+E364</f>
        <v>2540292957.6100001</v>
      </c>
      <c r="F325" s="16">
        <f t="shared" ref="F325:J325" si="128">F326+F338+F341+F348+F353+F364</f>
        <v>914046279</v>
      </c>
      <c r="G325" s="16">
        <f t="shared" si="128"/>
        <v>1052913857.92</v>
      </c>
      <c r="H325" s="16">
        <f t="shared" si="128"/>
        <v>2401425378.6900001</v>
      </c>
      <c r="I325" s="16">
        <f t="shared" si="128"/>
        <v>0</v>
      </c>
      <c r="J325" s="16">
        <f t="shared" si="128"/>
        <v>2401425378.6900001</v>
      </c>
      <c r="K325" s="24"/>
      <c r="L325" s="11"/>
      <c r="M325" s="30">
        <f t="shared" si="125"/>
        <v>0</v>
      </c>
      <c r="N325">
        <v>5.0999999999999996</v>
      </c>
      <c r="O325">
        <v>2540292957.6100001</v>
      </c>
      <c r="P325" s="28">
        <v>914046279</v>
      </c>
      <c r="Q325" s="28">
        <v>1052913857.92</v>
      </c>
      <c r="R325" s="32">
        <v>2401425378.6900001</v>
      </c>
      <c r="S325" s="8">
        <f t="shared" si="126"/>
        <v>0</v>
      </c>
      <c r="T325" s="8">
        <f t="shared" si="127"/>
        <v>0</v>
      </c>
      <c r="U325" s="11">
        <v>0</v>
      </c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</row>
    <row r="326" spans="1:140" s="22" customFormat="1" ht="13.5" customHeight="1" x14ac:dyDescent="0.25">
      <c r="A326" s="18" t="s">
        <v>1259</v>
      </c>
      <c r="B326" s="18" t="s">
        <v>1260</v>
      </c>
      <c r="C326" s="19">
        <v>939285276.34000003</v>
      </c>
      <c r="D326" s="20" t="s">
        <v>548</v>
      </c>
      <c r="E326" s="21">
        <f>SUM(E327:E337)</f>
        <v>939285276.34000003</v>
      </c>
      <c r="F326" s="21">
        <f t="shared" ref="F326:J326" si="129">SUM(F327:F337)</f>
        <v>203782377</v>
      </c>
      <c r="G326" s="21">
        <f t="shared" si="129"/>
        <v>0</v>
      </c>
      <c r="H326" s="21">
        <f t="shared" si="129"/>
        <v>1143067653.3400002</v>
      </c>
      <c r="I326" s="21">
        <f t="shared" si="129"/>
        <v>0</v>
      </c>
      <c r="J326" s="21">
        <f t="shared" si="129"/>
        <v>1143067653.3400002</v>
      </c>
      <c r="K326" s="24"/>
      <c r="L326" s="11"/>
      <c r="M326" s="30">
        <f t="shared" si="125"/>
        <v>0</v>
      </c>
      <c r="N326" t="s">
        <v>548</v>
      </c>
      <c r="O326">
        <v>939285276.34000003</v>
      </c>
      <c r="P326" s="28">
        <v>203782377</v>
      </c>
      <c r="Q326" s="28">
        <v>0</v>
      </c>
      <c r="R326" s="32">
        <v>1143067653.3399999</v>
      </c>
      <c r="S326" s="8">
        <f t="shared" si="126"/>
        <v>0</v>
      </c>
      <c r="T326" s="8">
        <f t="shared" si="127"/>
        <v>0</v>
      </c>
      <c r="U326" s="11">
        <v>0</v>
      </c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</row>
    <row r="327" spans="1:140" ht="13.5" customHeight="1" x14ac:dyDescent="0.25">
      <c r="A327" s="1" t="s">
        <v>1261</v>
      </c>
      <c r="B327" s="1" t="s">
        <v>1262</v>
      </c>
      <c r="C327" s="2">
        <v>590420127</v>
      </c>
      <c r="D327" s="4" t="s">
        <v>550</v>
      </c>
      <c r="E327" s="11">
        <v>590420127</v>
      </c>
      <c r="F327" s="11">
        <v>146923307</v>
      </c>
      <c r="G327" s="11">
        <v>0</v>
      </c>
      <c r="H327" s="11">
        <f t="shared" ref="H327:H337" si="130">E327+F327-G327</f>
        <v>737343434</v>
      </c>
      <c r="I327" s="11">
        <v>0</v>
      </c>
      <c r="J327" s="11">
        <f t="shared" si="121"/>
        <v>737343434</v>
      </c>
      <c r="M327" s="30">
        <f t="shared" si="125"/>
        <v>0</v>
      </c>
      <c r="N327" t="s">
        <v>550</v>
      </c>
      <c r="O327">
        <v>590420127</v>
      </c>
      <c r="P327" s="28">
        <v>146923307</v>
      </c>
      <c r="Q327" s="28">
        <v>0</v>
      </c>
      <c r="R327" s="32">
        <v>737343434</v>
      </c>
      <c r="S327" s="8">
        <f t="shared" si="126"/>
        <v>0</v>
      </c>
      <c r="T327" s="8">
        <f t="shared" si="127"/>
        <v>0</v>
      </c>
      <c r="U327" s="11">
        <v>0</v>
      </c>
    </row>
    <row r="328" spans="1:140" ht="13.5" customHeight="1" x14ac:dyDescent="0.25">
      <c r="A328" s="1" t="s">
        <v>1263</v>
      </c>
      <c r="B328" s="1" t="s">
        <v>1029</v>
      </c>
      <c r="C328" s="2">
        <v>93481204</v>
      </c>
      <c r="D328" s="4" t="s">
        <v>552</v>
      </c>
      <c r="E328" s="11">
        <v>93481204</v>
      </c>
      <c r="F328" s="11">
        <v>23264036</v>
      </c>
      <c r="G328" s="11">
        <v>0</v>
      </c>
      <c r="H328" s="11">
        <f t="shared" si="130"/>
        <v>116745240</v>
      </c>
      <c r="I328" s="11">
        <v>0</v>
      </c>
      <c r="J328" s="11">
        <f t="shared" si="121"/>
        <v>116745240</v>
      </c>
      <c r="M328" s="30">
        <f t="shared" si="125"/>
        <v>0</v>
      </c>
      <c r="N328" t="s">
        <v>552</v>
      </c>
      <c r="O328">
        <v>93481204</v>
      </c>
      <c r="P328" s="28">
        <v>23264036</v>
      </c>
      <c r="Q328" s="28">
        <v>0</v>
      </c>
      <c r="R328" s="32">
        <v>116745240</v>
      </c>
      <c r="S328" s="8">
        <f t="shared" si="126"/>
        <v>0</v>
      </c>
      <c r="T328" s="8">
        <f t="shared" si="127"/>
        <v>0</v>
      </c>
      <c r="U328" s="11">
        <v>0</v>
      </c>
    </row>
    <row r="329" spans="1:140" ht="13.5" customHeight="1" x14ac:dyDescent="0.25">
      <c r="A329" s="1" t="s">
        <v>1264</v>
      </c>
      <c r="B329" s="1" t="s">
        <v>1091</v>
      </c>
      <c r="C329" s="2">
        <v>16360110</v>
      </c>
      <c r="D329" s="4" t="s">
        <v>553</v>
      </c>
      <c r="E329" s="11">
        <v>16360110</v>
      </c>
      <c r="F329" s="11">
        <v>0</v>
      </c>
      <c r="G329" s="11">
        <v>0</v>
      </c>
      <c r="H329" s="11">
        <f t="shared" si="130"/>
        <v>16360110</v>
      </c>
      <c r="I329" s="11">
        <v>0</v>
      </c>
      <c r="J329" s="11">
        <f t="shared" si="121"/>
        <v>16360110</v>
      </c>
      <c r="M329" s="30">
        <f t="shared" si="125"/>
        <v>0</v>
      </c>
      <c r="N329" t="s">
        <v>553</v>
      </c>
      <c r="O329">
        <v>16360110</v>
      </c>
      <c r="P329" s="28">
        <v>0</v>
      </c>
      <c r="Q329" s="28">
        <v>0</v>
      </c>
      <c r="R329" s="32">
        <v>16360110</v>
      </c>
      <c r="S329" s="8">
        <f t="shared" si="126"/>
        <v>0</v>
      </c>
      <c r="T329" s="8">
        <f t="shared" si="127"/>
        <v>0</v>
      </c>
      <c r="U329" s="11">
        <v>0</v>
      </c>
    </row>
    <row r="330" spans="1:140" ht="13.5" customHeight="1" x14ac:dyDescent="0.25">
      <c r="A330" s="1" t="s">
        <v>1265</v>
      </c>
      <c r="B330" s="1" t="s">
        <v>1095</v>
      </c>
      <c r="C330" s="2">
        <v>37496417</v>
      </c>
      <c r="D330" s="4" t="s">
        <v>554</v>
      </c>
      <c r="E330" s="11">
        <v>37496417</v>
      </c>
      <c r="F330" s="11">
        <v>14200487</v>
      </c>
      <c r="G330" s="11">
        <v>0</v>
      </c>
      <c r="H330" s="11">
        <f t="shared" si="130"/>
        <v>51696904</v>
      </c>
      <c r="I330" s="11">
        <v>0</v>
      </c>
      <c r="J330" s="11">
        <f t="shared" si="121"/>
        <v>51696904</v>
      </c>
      <c r="M330" s="30">
        <f t="shared" si="125"/>
        <v>0</v>
      </c>
      <c r="N330" t="s">
        <v>554</v>
      </c>
      <c r="O330">
        <v>37496417</v>
      </c>
      <c r="P330" s="28">
        <v>14200487</v>
      </c>
      <c r="Q330" s="28">
        <v>0</v>
      </c>
      <c r="R330" s="32">
        <v>51696904</v>
      </c>
      <c r="S330" s="8">
        <f t="shared" si="126"/>
        <v>0</v>
      </c>
      <c r="T330" s="8">
        <f t="shared" si="127"/>
        <v>0</v>
      </c>
      <c r="U330" s="11">
        <v>0</v>
      </c>
    </row>
    <row r="331" spans="1:140" ht="13.5" customHeight="1" x14ac:dyDescent="0.25">
      <c r="A331" s="1" t="s">
        <v>1266</v>
      </c>
      <c r="B331" s="1" t="s">
        <v>1089</v>
      </c>
      <c r="C331" s="2">
        <v>33537002</v>
      </c>
      <c r="D331" s="4" t="s">
        <v>555</v>
      </c>
      <c r="E331" s="11">
        <v>33537002</v>
      </c>
      <c r="F331" s="11">
        <v>5807743</v>
      </c>
      <c r="G331" s="11">
        <v>0</v>
      </c>
      <c r="H331" s="11">
        <f t="shared" si="130"/>
        <v>39344745</v>
      </c>
      <c r="I331" s="11">
        <v>0</v>
      </c>
      <c r="J331" s="11">
        <f t="shared" si="121"/>
        <v>39344745</v>
      </c>
      <c r="M331" s="30">
        <f t="shared" si="125"/>
        <v>0</v>
      </c>
      <c r="N331" t="s">
        <v>555</v>
      </c>
      <c r="O331">
        <v>33537002</v>
      </c>
      <c r="P331" s="28">
        <v>5807743</v>
      </c>
      <c r="Q331" s="28">
        <v>0</v>
      </c>
      <c r="R331" s="32">
        <v>39344745</v>
      </c>
      <c r="S331" s="8">
        <f t="shared" si="126"/>
        <v>0</v>
      </c>
      <c r="T331" s="8">
        <f t="shared" si="127"/>
        <v>0</v>
      </c>
      <c r="U331" s="11">
        <v>0</v>
      </c>
    </row>
    <row r="332" spans="1:140" ht="13.5" customHeight="1" x14ac:dyDescent="0.25">
      <c r="A332" s="1" t="s">
        <v>1267</v>
      </c>
      <c r="B332" s="1" t="s">
        <v>1097</v>
      </c>
      <c r="C332" s="2">
        <v>48521828.340000004</v>
      </c>
      <c r="D332" s="4" t="s">
        <v>556</v>
      </c>
      <c r="E332" s="11">
        <v>48521828.340000004</v>
      </c>
      <c r="F332" s="11">
        <v>0</v>
      </c>
      <c r="G332" s="11">
        <v>0</v>
      </c>
      <c r="H332" s="11">
        <f t="shared" si="130"/>
        <v>48521828.340000004</v>
      </c>
      <c r="I332" s="11">
        <v>0</v>
      </c>
      <c r="J332" s="11">
        <f t="shared" si="121"/>
        <v>48521828.340000004</v>
      </c>
      <c r="M332" s="30">
        <f t="shared" si="125"/>
        <v>0</v>
      </c>
      <c r="N332" t="s">
        <v>556</v>
      </c>
      <c r="O332">
        <v>48521828.340000004</v>
      </c>
      <c r="P332" s="28">
        <v>0</v>
      </c>
      <c r="Q332" s="28">
        <v>0</v>
      </c>
      <c r="R332" s="32">
        <v>48521828.340000004</v>
      </c>
      <c r="S332" s="8">
        <f t="shared" si="126"/>
        <v>0</v>
      </c>
      <c r="T332" s="8">
        <f t="shared" si="127"/>
        <v>0</v>
      </c>
      <c r="U332" s="11">
        <v>0</v>
      </c>
    </row>
    <row r="333" spans="1:140" ht="13.5" customHeight="1" x14ac:dyDescent="0.25">
      <c r="A333" s="1" t="s">
        <v>1268</v>
      </c>
      <c r="B333" s="1" t="s">
        <v>1269</v>
      </c>
      <c r="C333" s="2">
        <v>11010136</v>
      </c>
      <c r="D333" s="4" t="s">
        <v>557</v>
      </c>
      <c r="E333" s="11">
        <v>11010136</v>
      </c>
      <c r="F333" s="11">
        <v>0</v>
      </c>
      <c r="G333" s="11">
        <v>0</v>
      </c>
      <c r="H333" s="11">
        <f t="shared" si="130"/>
        <v>11010136</v>
      </c>
      <c r="I333" s="11">
        <v>0</v>
      </c>
      <c r="J333" s="11">
        <f t="shared" si="121"/>
        <v>11010136</v>
      </c>
      <c r="M333" s="30">
        <f t="shared" si="125"/>
        <v>0</v>
      </c>
      <c r="N333" t="s">
        <v>557</v>
      </c>
      <c r="O333">
        <v>11010136</v>
      </c>
      <c r="P333" s="28">
        <v>0</v>
      </c>
      <c r="Q333" s="28">
        <v>0</v>
      </c>
      <c r="R333" s="32">
        <v>11010136</v>
      </c>
      <c r="S333" s="8">
        <f t="shared" si="126"/>
        <v>0</v>
      </c>
      <c r="T333" s="8">
        <f t="shared" si="127"/>
        <v>0</v>
      </c>
      <c r="U333" s="11">
        <v>0</v>
      </c>
    </row>
    <row r="334" spans="1:140" ht="13.5" customHeight="1" x14ac:dyDescent="0.25">
      <c r="A334" s="1" t="s">
        <v>1270</v>
      </c>
      <c r="B334" s="1" t="s">
        <v>1085</v>
      </c>
      <c r="C334" s="2">
        <v>65201862</v>
      </c>
      <c r="D334" s="4" t="s">
        <v>559</v>
      </c>
      <c r="E334" s="11">
        <v>65201862</v>
      </c>
      <c r="F334" s="11">
        <v>361605</v>
      </c>
      <c r="G334" s="11">
        <v>0</v>
      </c>
      <c r="H334" s="11">
        <f t="shared" si="130"/>
        <v>65563467</v>
      </c>
      <c r="I334" s="11">
        <v>0</v>
      </c>
      <c r="J334" s="11">
        <f t="shared" si="121"/>
        <v>65563467</v>
      </c>
      <c r="M334" s="30">
        <f t="shared" si="125"/>
        <v>0</v>
      </c>
      <c r="N334" t="s">
        <v>559</v>
      </c>
      <c r="O334">
        <v>65201862</v>
      </c>
      <c r="P334" s="28">
        <v>361605</v>
      </c>
      <c r="Q334" s="28">
        <v>0</v>
      </c>
      <c r="R334" s="32">
        <v>65563467</v>
      </c>
      <c r="S334" s="8">
        <f t="shared" si="126"/>
        <v>0</v>
      </c>
      <c r="T334" s="8">
        <f t="shared" si="127"/>
        <v>0</v>
      </c>
      <c r="U334" s="11">
        <v>0</v>
      </c>
    </row>
    <row r="335" spans="1:140" ht="13.5" customHeight="1" x14ac:dyDescent="0.25">
      <c r="A335" s="1" t="s">
        <v>1271</v>
      </c>
      <c r="B335" s="1" t="s">
        <v>1272</v>
      </c>
      <c r="C335" s="2">
        <v>6190602</v>
      </c>
      <c r="D335" s="4" t="s">
        <v>560</v>
      </c>
      <c r="E335" s="11">
        <v>6190602</v>
      </c>
      <c r="F335" s="11">
        <v>43410</v>
      </c>
      <c r="G335" s="11">
        <v>0</v>
      </c>
      <c r="H335" s="11">
        <f t="shared" si="130"/>
        <v>6234012</v>
      </c>
      <c r="I335" s="11">
        <v>0</v>
      </c>
      <c r="J335" s="11">
        <f t="shared" si="121"/>
        <v>6234012</v>
      </c>
      <c r="M335" s="30">
        <f t="shared" si="125"/>
        <v>0</v>
      </c>
      <c r="N335" t="s">
        <v>560</v>
      </c>
      <c r="O335">
        <v>6190602</v>
      </c>
      <c r="P335" s="28">
        <v>43410</v>
      </c>
      <c r="Q335" s="28">
        <v>0</v>
      </c>
      <c r="R335" s="32">
        <v>6234012</v>
      </c>
      <c r="S335" s="8">
        <f t="shared" si="126"/>
        <v>0</v>
      </c>
      <c r="T335" s="8">
        <f t="shared" si="127"/>
        <v>0</v>
      </c>
      <c r="U335" s="11">
        <v>0</v>
      </c>
    </row>
    <row r="336" spans="1:140" ht="13.5" customHeight="1" x14ac:dyDescent="0.25">
      <c r="A336" s="1"/>
      <c r="B336" s="1"/>
      <c r="C336" s="2"/>
      <c r="D336" s="4" t="s">
        <v>562</v>
      </c>
      <c r="E336" s="11"/>
      <c r="F336" s="11">
        <v>5949200</v>
      </c>
      <c r="G336" s="11">
        <v>0</v>
      </c>
      <c r="H336" s="11">
        <f t="shared" si="130"/>
        <v>5949200</v>
      </c>
      <c r="I336" s="11">
        <v>0</v>
      </c>
      <c r="J336" s="11">
        <f t="shared" si="121"/>
        <v>5949200</v>
      </c>
      <c r="M336" s="30">
        <f t="shared" si="125"/>
        <v>0</v>
      </c>
      <c r="N336" t="s">
        <v>562</v>
      </c>
      <c r="O336">
        <v>0</v>
      </c>
      <c r="P336" s="28">
        <v>5949200</v>
      </c>
      <c r="Q336" s="28">
        <v>0</v>
      </c>
      <c r="R336" s="32">
        <v>5949200</v>
      </c>
      <c r="S336" s="8">
        <f t="shared" si="126"/>
        <v>0</v>
      </c>
      <c r="T336" s="8">
        <f t="shared" si="127"/>
        <v>0</v>
      </c>
      <c r="U336" s="11">
        <v>0</v>
      </c>
    </row>
    <row r="337" spans="1:140" ht="13.5" customHeight="1" x14ac:dyDescent="0.25">
      <c r="A337" s="1" t="s">
        <v>1273</v>
      </c>
      <c r="B337" s="1" t="s">
        <v>1093</v>
      </c>
      <c r="C337" s="2">
        <v>37065988</v>
      </c>
      <c r="D337" s="4" t="s">
        <v>564</v>
      </c>
      <c r="E337" s="11">
        <v>37065988</v>
      </c>
      <c r="F337" s="11">
        <v>7232589</v>
      </c>
      <c r="G337" s="11">
        <v>0</v>
      </c>
      <c r="H337" s="11">
        <f t="shared" si="130"/>
        <v>44298577</v>
      </c>
      <c r="I337" s="11">
        <v>0</v>
      </c>
      <c r="J337" s="11">
        <f t="shared" si="121"/>
        <v>44298577</v>
      </c>
      <c r="M337" s="30">
        <f t="shared" si="125"/>
        <v>0</v>
      </c>
      <c r="N337" t="s">
        <v>564</v>
      </c>
      <c r="O337">
        <v>37065988</v>
      </c>
      <c r="P337" s="28">
        <v>7232589</v>
      </c>
      <c r="Q337" s="28">
        <v>0</v>
      </c>
      <c r="R337" s="32">
        <v>44298577</v>
      </c>
      <c r="S337" s="8">
        <f t="shared" si="126"/>
        <v>0</v>
      </c>
      <c r="T337" s="8">
        <f t="shared" si="127"/>
        <v>0</v>
      </c>
      <c r="U337" s="11">
        <v>0</v>
      </c>
    </row>
    <row r="338" spans="1:140" s="22" customFormat="1" ht="13.5" customHeight="1" x14ac:dyDescent="0.25">
      <c r="A338" s="18" t="s">
        <v>1274</v>
      </c>
      <c r="B338" s="18" t="s">
        <v>1275</v>
      </c>
      <c r="C338" s="19">
        <v>3438673</v>
      </c>
      <c r="D338" s="20" t="s">
        <v>565</v>
      </c>
      <c r="E338" s="21">
        <f>SUM(E339:E340)</f>
        <v>3438673</v>
      </c>
      <c r="F338" s="21">
        <f t="shared" ref="F338:J338" si="131">SUM(F339:F340)</f>
        <v>0</v>
      </c>
      <c r="G338" s="21">
        <f t="shared" si="131"/>
        <v>0</v>
      </c>
      <c r="H338" s="21">
        <f t="shared" si="131"/>
        <v>3438673</v>
      </c>
      <c r="I338" s="21">
        <f t="shared" si="131"/>
        <v>0</v>
      </c>
      <c r="J338" s="21">
        <f t="shared" si="131"/>
        <v>3438673</v>
      </c>
      <c r="K338" s="24"/>
      <c r="L338" s="11"/>
      <c r="M338" s="30">
        <f t="shared" si="125"/>
        <v>0</v>
      </c>
      <c r="N338" t="s">
        <v>565</v>
      </c>
      <c r="O338">
        <v>3438673</v>
      </c>
      <c r="P338" s="28">
        <v>0</v>
      </c>
      <c r="Q338" s="28">
        <v>0</v>
      </c>
      <c r="R338" s="32">
        <v>3438673</v>
      </c>
      <c r="S338" s="8">
        <f t="shared" si="126"/>
        <v>0</v>
      </c>
      <c r="T338" s="8">
        <f t="shared" si="127"/>
        <v>0</v>
      </c>
      <c r="U338" s="11">
        <v>0</v>
      </c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</row>
    <row r="339" spans="1:140" ht="13.5" customHeight="1" x14ac:dyDescent="0.25">
      <c r="A339" s="1" t="s">
        <v>1276</v>
      </c>
      <c r="B339" s="1" t="s">
        <v>1277</v>
      </c>
      <c r="C339" s="2">
        <v>467221</v>
      </c>
      <c r="D339" s="4" t="s">
        <v>567</v>
      </c>
      <c r="E339" s="11">
        <v>467221</v>
      </c>
      <c r="F339" s="11">
        <v>0</v>
      </c>
      <c r="G339" s="11">
        <v>0</v>
      </c>
      <c r="H339" s="11">
        <f>E339+F339-G339</f>
        <v>467221</v>
      </c>
      <c r="I339" s="11">
        <v>0</v>
      </c>
      <c r="J339" s="11">
        <f t="shared" si="121"/>
        <v>467221</v>
      </c>
      <c r="M339" s="30">
        <f t="shared" si="125"/>
        <v>0</v>
      </c>
      <c r="N339" t="s">
        <v>567</v>
      </c>
      <c r="O339">
        <v>467221</v>
      </c>
      <c r="P339" s="28">
        <v>0</v>
      </c>
      <c r="Q339" s="28">
        <v>0</v>
      </c>
      <c r="R339" s="32">
        <v>467221</v>
      </c>
      <c r="S339" s="8">
        <f t="shared" si="126"/>
        <v>0</v>
      </c>
      <c r="T339" s="8">
        <f t="shared" si="127"/>
        <v>0</v>
      </c>
      <c r="U339" s="11">
        <v>0</v>
      </c>
    </row>
    <row r="340" spans="1:140" ht="13.5" customHeight="1" x14ac:dyDescent="0.25">
      <c r="A340" s="1" t="s">
        <v>1278</v>
      </c>
      <c r="B340" s="1" t="s">
        <v>1279</v>
      </c>
      <c r="C340" s="2">
        <v>2971452</v>
      </c>
      <c r="D340" s="4" t="s">
        <v>569</v>
      </c>
      <c r="E340" s="11">
        <v>2971452</v>
      </c>
      <c r="F340" s="11">
        <v>0</v>
      </c>
      <c r="G340" s="11">
        <v>0</v>
      </c>
      <c r="H340" s="11">
        <f>E340+F340-G340</f>
        <v>2971452</v>
      </c>
      <c r="I340" s="11">
        <v>0</v>
      </c>
      <c r="J340" s="11">
        <f t="shared" si="121"/>
        <v>2971452</v>
      </c>
      <c r="M340" s="30">
        <f t="shared" si="125"/>
        <v>0</v>
      </c>
      <c r="N340" t="s">
        <v>569</v>
      </c>
      <c r="O340">
        <v>2971452</v>
      </c>
      <c r="P340" s="28">
        <v>0</v>
      </c>
      <c r="Q340" s="28">
        <v>0</v>
      </c>
      <c r="R340" s="32">
        <v>2971452</v>
      </c>
      <c r="S340" s="8">
        <f t="shared" si="126"/>
        <v>0</v>
      </c>
      <c r="T340" s="8">
        <f t="shared" si="127"/>
        <v>0</v>
      </c>
      <c r="U340" s="11">
        <v>0</v>
      </c>
    </row>
    <row r="341" spans="1:140" s="22" customFormat="1" ht="13.5" customHeight="1" x14ac:dyDescent="0.25">
      <c r="A341" s="18" t="s">
        <v>1280</v>
      </c>
      <c r="B341" s="18" t="s">
        <v>1281</v>
      </c>
      <c r="C341" s="19">
        <v>142353641</v>
      </c>
      <c r="D341" s="20" t="s">
        <v>571</v>
      </c>
      <c r="E341" s="21">
        <f>SUM(E342:E347)</f>
        <v>142353641</v>
      </c>
      <c r="F341" s="21">
        <f t="shared" ref="F341:J341" si="132">SUM(F342:F347)</f>
        <v>36887473</v>
      </c>
      <c r="G341" s="21">
        <f t="shared" si="132"/>
        <v>0</v>
      </c>
      <c r="H341" s="21">
        <f t="shared" si="132"/>
        <v>179241114</v>
      </c>
      <c r="I341" s="21">
        <f t="shared" si="132"/>
        <v>0</v>
      </c>
      <c r="J341" s="21">
        <f t="shared" si="132"/>
        <v>179241114</v>
      </c>
      <c r="K341" s="24"/>
      <c r="L341" s="11"/>
      <c r="M341" s="30">
        <f t="shared" si="125"/>
        <v>0</v>
      </c>
      <c r="N341" t="s">
        <v>571</v>
      </c>
      <c r="O341">
        <v>142353641</v>
      </c>
      <c r="P341" s="28">
        <v>36887473</v>
      </c>
      <c r="Q341" s="28">
        <v>0</v>
      </c>
      <c r="R341" s="32">
        <v>179241114</v>
      </c>
      <c r="S341" s="8">
        <f t="shared" si="126"/>
        <v>0</v>
      </c>
      <c r="T341" s="8">
        <f t="shared" si="127"/>
        <v>0</v>
      </c>
      <c r="U341" s="11">
        <v>0</v>
      </c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</row>
    <row r="342" spans="1:140" ht="13.5" customHeight="1" x14ac:dyDescent="0.25">
      <c r="A342" s="1" t="s">
        <v>1282</v>
      </c>
      <c r="B342" s="1" t="s">
        <v>1283</v>
      </c>
      <c r="C342" s="2">
        <v>3956134</v>
      </c>
      <c r="D342" s="4" t="s">
        <v>573</v>
      </c>
      <c r="E342" s="11">
        <v>3956134</v>
      </c>
      <c r="F342" s="11">
        <v>0</v>
      </c>
      <c r="G342" s="11">
        <v>0</v>
      </c>
      <c r="H342" s="11">
        <f t="shared" ref="H342:H347" si="133">E342+F342-G342</f>
        <v>3956134</v>
      </c>
      <c r="I342" s="11">
        <v>0</v>
      </c>
      <c r="J342" s="11">
        <f t="shared" si="121"/>
        <v>3956134</v>
      </c>
      <c r="M342" s="30">
        <f t="shared" si="125"/>
        <v>0</v>
      </c>
      <c r="N342" t="s">
        <v>573</v>
      </c>
      <c r="O342">
        <v>3956134</v>
      </c>
      <c r="P342" s="28">
        <v>0</v>
      </c>
      <c r="Q342" s="28">
        <v>0</v>
      </c>
      <c r="R342" s="32">
        <v>3956134</v>
      </c>
      <c r="S342" s="8">
        <f t="shared" si="126"/>
        <v>0</v>
      </c>
      <c r="T342" s="8">
        <f t="shared" si="127"/>
        <v>0</v>
      </c>
      <c r="U342" s="11">
        <v>0</v>
      </c>
    </row>
    <row r="343" spans="1:140" ht="13.5" customHeight="1" x14ac:dyDescent="0.25">
      <c r="A343" s="1" t="s">
        <v>1284</v>
      </c>
      <c r="B343" s="1" t="s">
        <v>1285</v>
      </c>
      <c r="C343" s="2">
        <v>19955400</v>
      </c>
      <c r="D343" s="4" t="s">
        <v>575</v>
      </c>
      <c r="E343" s="11">
        <v>19955400</v>
      </c>
      <c r="F343" s="11">
        <v>5584373</v>
      </c>
      <c r="G343" s="11">
        <v>0</v>
      </c>
      <c r="H343" s="11">
        <f t="shared" si="133"/>
        <v>25539773</v>
      </c>
      <c r="I343" s="11">
        <v>0</v>
      </c>
      <c r="J343" s="11">
        <f t="shared" si="121"/>
        <v>25539773</v>
      </c>
      <c r="M343" s="30">
        <f t="shared" si="125"/>
        <v>0</v>
      </c>
      <c r="N343" t="s">
        <v>575</v>
      </c>
      <c r="O343">
        <v>19955400</v>
      </c>
      <c r="P343" s="28">
        <v>5584373</v>
      </c>
      <c r="Q343" s="28">
        <v>0</v>
      </c>
      <c r="R343" s="32">
        <v>25539773</v>
      </c>
      <c r="S343" s="8">
        <f t="shared" si="126"/>
        <v>0</v>
      </c>
      <c r="T343" s="8">
        <f t="shared" si="127"/>
        <v>0</v>
      </c>
      <c r="U343" s="11">
        <v>0</v>
      </c>
    </row>
    <row r="344" spans="1:140" ht="13.5" customHeight="1" x14ac:dyDescent="0.25">
      <c r="A344" s="1" t="s">
        <v>1286</v>
      </c>
      <c r="B344" s="1" t="s">
        <v>1287</v>
      </c>
      <c r="C344" s="2">
        <v>53371576</v>
      </c>
      <c r="D344" s="4" t="s">
        <v>577</v>
      </c>
      <c r="E344" s="11">
        <v>53371576</v>
      </c>
      <c r="F344" s="11">
        <v>14481097</v>
      </c>
      <c r="G344" s="11">
        <v>0</v>
      </c>
      <c r="H344" s="11">
        <f t="shared" si="133"/>
        <v>67852673</v>
      </c>
      <c r="I344" s="11">
        <v>0</v>
      </c>
      <c r="J344" s="11">
        <f t="shared" si="121"/>
        <v>67852673</v>
      </c>
      <c r="M344" s="30">
        <f t="shared" si="125"/>
        <v>0</v>
      </c>
      <c r="N344" t="s">
        <v>577</v>
      </c>
      <c r="O344">
        <v>53371576</v>
      </c>
      <c r="P344" s="28">
        <v>14481097</v>
      </c>
      <c r="Q344" s="28">
        <v>0</v>
      </c>
      <c r="R344" s="32">
        <v>67852673</v>
      </c>
      <c r="S344" s="8">
        <f t="shared" si="126"/>
        <v>0</v>
      </c>
      <c r="T344" s="8">
        <f t="shared" si="127"/>
        <v>0</v>
      </c>
      <c r="U344" s="11">
        <v>0</v>
      </c>
    </row>
    <row r="345" spans="1:140" ht="13.5" customHeight="1" x14ac:dyDescent="0.25">
      <c r="A345" s="1" t="s">
        <v>1288</v>
      </c>
      <c r="B345" s="1" t="s">
        <v>1289</v>
      </c>
      <c r="C345" s="2">
        <v>2768301</v>
      </c>
      <c r="D345" s="4" t="s">
        <v>579</v>
      </c>
      <c r="E345" s="11">
        <v>2768301</v>
      </c>
      <c r="F345" s="11">
        <v>728752</v>
      </c>
      <c r="G345" s="11">
        <v>0</v>
      </c>
      <c r="H345" s="11">
        <f t="shared" si="133"/>
        <v>3497053</v>
      </c>
      <c r="I345" s="11">
        <v>0</v>
      </c>
      <c r="J345" s="11">
        <f t="shared" si="121"/>
        <v>3497053</v>
      </c>
      <c r="M345" s="30">
        <f t="shared" si="125"/>
        <v>0</v>
      </c>
      <c r="N345" t="s">
        <v>579</v>
      </c>
      <c r="O345">
        <v>2768301</v>
      </c>
      <c r="P345" s="28">
        <v>728752</v>
      </c>
      <c r="Q345" s="28">
        <v>0</v>
      </c>
      <c r="R345" s="32">
        <v>3497053</v>
      </c>
      <c r="S345" s="8">
        <f t="shared" si="126"/>
        <v>0</v>
      </c>
      <c r="T345" s="8">
        <f t="shared" si="127"/>
        <v>0</v>
      </c>
      <c r="U345" s="11">
        <v>0</v>
      </c>
    </row>
    <row r="346" spans="1:140" ht="13.5" customHeight="1" x14ac:dyDescent="0.25">
      <c r="A346" s="1" t="s">
        <v>1290</v>
      </c>
      <c r="B346" s="1" t="s">
        <v>1291</v>
      </c>
      <c r="C346" s="2">
        <v>6619392</v>
      </c>
      <c r="D346" s="4" t="s">
        <v>581</v>
      </c>
      <c r="E346" s="11">
        <v>6619392</v>
      </c>
      <c r="F346" s="11">
        <v>0</v>
      </c>
      <c r="G346" s="11">
        <v>0</v>
      </c>
      <c r="H346" s="11">
        <f t="shared" si="133"/>
        <v>6619392</v>
      </c>
      <c r="I346" s="11">
        <v>0</v>
      </c>
      <c r="J346" s="11">
        <f t="shared" si="121"/>
        <v>6619392</v>
      </c>
      <c r="M346" s="30">
        <f t="shared" si="125"/>
        <v>0</v>
      </c>
      <c r="N346" t="s">
        <v>581</v>
      </c>
      <c r="O346">
        <v>6619392</v>
      </c>
      <c r="P346" s="28">
        <v>0</v>
      </c>
      <c r="Q346" s="28">
        <v>0</v>
      </c>
      <c r="R346" s="32">
        <v>6619392</v>
      </c>
      <c r="S346" s="8">
        <f t="shared" si="126"/>
        <v>0</v>
      </c>
      <c r="T346" s="8">
        <f t="shared" si="127"/>
        <v>0</v>
      </c>
      <c r="U346" s="11">
        <v>0</v>
      </c>
    </row>
    <row r="347" spans="1:140" ht="13.5" customHeight="1" x14ac:dyDescent="0.25">
      <c r="A347" s="1" t="s">
        <v>1292</v>
      </c>
      <c r="B347" s="1" t="s">
        <v>1293</v>
      </c>
      <c r="C347" s="2">
        <v>55682838</v>
      </c>
      <c r="D347" s="4" t="s">
        <v>583</v>
      </c>
      <c r="E347" s="11">
        <v>55682838</v>
      </c>
      <c r="F347" s="11">
        <v>16093251</v>
      </c>
      <c r="G347" s="11">
        <v>0</v>
      </c>
      <c r="H347" s="11">
        <f t="shared" si="133"/>
        <v>71776089</v>
      </c>
      <c r="I347" s="11">
        <v>0</v>
      </c>
      <c r="J347" s="11">
        <f t="shared" si="121"/>
        <v>71776089</v>
      </c>
      <c r="M347" s="30">
        <f t="shared" si="125"/>
        <v>0</v>
      </c>
      <c r="N347" t="s">
        <v>583</v>
      </c>
      <c r="O347">
        <v>55682838</v>
      </c>
      <c r="P347" s="28">
        <v>16093251</v>
      </c>
      <c r="Q347" s="28">
        <v>0</v>
      </c>
      <c r="R347" s="32">
        <v>71776089</v>
      </c>
      <c r="S347" s="8">
        <f t="shared" si="126"/>
        <v>0</v>
      </c>
      <c r="T347" s="8">
        <f t="shared" si="127"/>
        <v>0</v>
      </c>
      <c r="U347" s="11">
        <v>0</v>
      </c>
    </row>
    <row r="348" spans="1:140" s="22" customFormat="1" ht="13.5" customHeight="1" x14ac:dyDescent="0.25">
      <c r="A348" s="18" t="s">
        <v>1294</v>
      </c>
      <c r="B348" s="18" t="s">
        <v>1295</v>
      </c>
      <c r="C348" s="19">
        <v>28049896</v>
      </c>
      <c r="D348" s="20" t="s">
        <v>584</v>
      </c>
      <c r="E348" s="21">
        <f>SUM(E349:E352)</f>
        <v>28049896</v>
      </c>
      <c r="F348" s="21">
        <f t="shared" ref="F348:J348" si="134">SUM(F349:F352)</f>
        <v>6980471</v>
      </c>
      <c r="G348" s="21">
        <f t="shared" si="134"/>
        <v>0</v>
      </c>
      <c r="H348" s="21">
        <f t="shared" si="134"/>
        <v>35030367</v>
      </c>
      <c r="I348" s="21">
        <f t="shared" si="134"/>
        <v>0</v>
      </c>
      <c r="J348" s="21">
        <f t="shared" si="134"/>
        <v>35030367</v>
      </c>
      <c r="K348" s="24"/>
      <c r="L348" s="11"/>
      <c r="M348" s="30">
        <f t="shared" si="125"/>
        <v>0</v>
      </c>
      <c r="N348" t="s">
        <v>584</v>
      </c>
      <c r="O348">
        <v>28049896</v>
      </c>
      <c r="P348" s="28">
        <v>6980471</v>
      </c>
      <c r="Q348" s="28">
        <v>0</v>
      </c>
      <c r="R348" s="32">
        <v>35030367</v>
      </c>
      <c r="S348" s="8">
        <f t="shared" si="126"/>
        <v>0</v>
      </c>
      <c r="T348" s="8">
        <f t="shared" si="127"/>
        <v>0</v>
      </c>
      <c r="U348" s="11">
        <v>0</v>
      </c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</row>
    <row r="349" spans="1:140" ht="13.5" customHeight="1" x14ac:dyDescent="0.25">
      <c r="A349" s="1" t="s">
        <v>1296</v>
      </c>
      <c r="B349" s="1" t="s">
        <v>1297</v>
      </c>
      <c r="C349" s="2">
        <v>17170268</v>
      </c>
      <c r="D349" s="4" t="s">
        <v>586</v>
      </c>
      <c r="E349" s="11">
        <v>17170268</v>
      </c>
      <c r="F349" s="11">
        <v>4188279</v>
      </c>
      <c r="G349" s="11">
        <v>0</v>
      </c>
      <c r="H349" s="11">
        <f>E349+F349-G349</f>
        <v>21358547</v>
      </c>
      <c r="I349" s="11">
        <v>0</v>
      </c>
      <c r="J349" s="11">
        <f t="shared" si="121"/>
        <v>21358547</v>
      </c>
      <c r="M349" s="30">
        <f t="shared" si="125"/>
        <v>0</v>
      </c>
      <c r="N349" t="s">
        <v>586</v>
      </c>
      <c r="O349">
        <v>17170268</v>
      </c>
      <c r="P349" s="28">
        <v>4188279</v>
      </c>
      <c r="Q349" s="28">
        <v>0</v>
      </c>
      <c r="R349" s="32">
        <v>21358547</v>
      </c>
      <c r="S349" s="8">
        <f t="shared" si="126"/>
        <v>0</v>
      </c>
      <c r="T349" s="8">
        <f t="shared" si="127"/>
        <v>0</v>
      </c>
      <c r="U349" s="11">
        <v>0</v>
      </c>
    </row>
    <row r="350" spans="1:140" ht="13.5" customHeight="1" x14ac:dyDescent="0.25">
      <c r="A350" s="1" t="s">
        <v>1298</v>
      </c>
      <c r="B350" s="1" t="s">
        <v>1299</v>
      </c>
      <c r="C350" s="2">
        <v>2872195</v>
      </c>
      <c r="D350" s="4" t="s">
        <v>588</v>
      </c>
      <c r="E350" s="11">
        <v>2872195</v>
      </c>
      <c r="F350" s="11">
        <v>698049</v>
      </c>
      <c r="G350" s="11">
        <v>0</v>
      </c>
      <c r="H350" s="11">
        <f>E350+F350-G350</f>
        <v>3570244</v>
      </c>
      <c r="I350" s="11">
        <v>0</v>
      </c>
      <c r="J350" s="11">
        <f t="shared" si="121"/>
        <v>3570244</v>
      </c>
      <c r="K350" s="24" t="s">
        <v>1416</v>
      </c>
      <c r="L350" s="12" t="s">
        <v>1417</v>
      </c>
      <c r="M350" s="30">
        <f t="shared" si="125"/>
        <v>0</v>
      </c>
      <c r="N350" t="s">
        <v>588</v>
      </c>
      <c r="O350">
        <v>2872195</v>
      </c>
      <c r="P350" s="28">
        <v>698049</v>
      </c>
      <c r="Q350" s="28">
        <v>0</v>
      </c>
      <c r="R350" s="32">
        <v>3570244</v>
      </c>
      <c r="S350" s="8">
        <f t="shared" si="126"/>
        <v>0</v>
      </c>
      <c r="T350" s="8">
        <f t="shared" si="127"/>
        <v>0</v>
      </c>
      <c r="U350" s="11">
        <v>0</v>
      </c>
    </row>
    <row r="351" spans="1:140" ht="13.5" customHeight="1" x14ac:dyDescent="0.25">
      <c r="A351" s="1" t="s">
        <v>1300</v>
      </c>
      <c r="B351" s="1" t="s">
        <v>1301</v>
      </c>
      <c r="C351" s="2">
        <v>2872195</v>
      </c>
      <c r="D351" s="4" t="s">
        <v>590</v>
      </c>
      <c r="E351" s="11">
        <v>2872195</v>
      </c>
      <c r="F351" s="11">
        <v>698049</v>
      </c>
      <c r="G351" s="11">
        <v>0</v>
      </c>
      <c r="H351" s="11">
        <f>E351+F351-G351</f>
        <v>3570244</v>
      </c>
      <c r="I351" s="11">
        <v>0</v>
      </c>
      <c r="J351" s="11">
        <f t="shared" si="121"/>
        <v>3570244</v>
      </c>
      <c r="K351" s="24">
        <f>F1</f>
        <v>14449867672.290001</v>
      </c>
      <c r="L351" s="11">
        <f>G1</f>
        <v>16668681643.559998</v>
      </c>
      <c r="M351" s="30">
        <f t="shared" si="125"/>
        <v>0</v>
      </c>
      <c r="N351" t="s">
        <v>590</v>
      </c>
      <c r="O351">
        <v>2872195</v>
      </c>
      <c r="P351" s="28">
        <v>698049</v>
      </c>
      <c r="Q351" s="28">
        <v>0</v>
      </c>
      <c r="R351" s="32">
        <v>3570244</v>
      </c>
      <c r="S351" s="8">
        <f t="shared" si="126"/>
        <v>0</v>
      </c>
      <c r="T351" s="8">
        <f t="shared" si="127"/>
        <v>0</v>
      </c>
      <c r="U351" s="11">
        <v>0</v>
      </c>
    </row>
    <row r="352" spans="1:140" ht="13.5" customHeight="1" x14ac:dyDescent="0.25">
      <c r="A352" s="1" t="s">
        <v>1302</v>
      </c>
      <c r="B352" s="1" t="s">
        <v>1303</v>
      </c>
      <c r="C352" s="2">
        <v>5135238</v>
      </c>
      <c r="D352" s="4" t="s">
        <v>592</v>
      </c>
      <c r="E352" s="11">
        <v>5135238</v>
      </c>
      <c r="F352" s="11">
        <v>1396094</v>
      </c>
      <c r="G352" s="11">
        <v>0</v>
      </c>
      <c r="H352" s="11">
        <f>E352+F352-G352</f>
        <v>6531332</v>
      </c>
      <c r="I352" s="11">
        <v>0</v>
      </c>
      <c r="J352" s="11">
        <f t="shared" si="121"/>
        <v>6531332</v>
      </c>
      <c r="K352" s="24">
        <f>F161</f>
        <v>9073026717.960001</v>
      </c>
      <c r="L352" s="11">
        <f>G161</f>
        <v>6499871882.7200012</v>
      </c>
      <c r="M352" s="30">
        <f t="shared" si="125"/>
        <v>0</v>
      </c>
      <c r="N352" t="s">
        <v>592</v>
      </c>
      <c r="O352">
        <v>5135238</v>
      </c>
      <c r="P352" s="28">
        <v>1396094</v>
      </c>
      <c r="Q352" s="28">
        <v>0</v>
      </c>
      <c r="R352" s="32">
        <v>6531332</v>
      </c>
      <c r="S352" s="8">
        <f t="shared" si="126"/>
        <v>0</v>
      </c>
      <c r="T352" s="8">
        <f t="shared" si="127"/>
        <v>0</v>
      </c>
      <c r="U352" s="11">
        <v>0</v>
      </c>
    </row>
    <row r="353" spans="1:140" s="22" customFormat="1" ht="13.5" customHeight="1" x14ac:dyDescent="0.25">
      <c r="A353" s="18" t="s">
        <v>1304</v>
      </c>
      <c r="B353" s="18" t="s">
        <v>1305</v>
      </c>
      <c r="C353" s="19">
        <v>1371481324.27</v>
      </c>
      <c r="D353" s="20" t="s">
        <v>593</v>
      </c>
      <c r="E353" s="21">
        <f>SUM(E354:E363)</f>
        <v>1371481324.27</v>
      </c>
      <c r="F353" s="21">
        <f t="shared" ref="F353:J353" si="135">SUM(F354:F363)</f>
        <v>658439250</v>
      </c>
      <c r="G353" s="21">
        <f t="shared" si="135"/>
        <v>1052913857.92</v>
      </c>
      <c r="H353" s="21">
        <f t="shared" si="135"/>
        <v>977006716.35000002</v>
      </c>
      <c r="I353" s="21">
        <f t="shared" si="135"/>
        <v>0</v>
      </c>
      <c r="J353" s="21">
        <f t="shared" si="135"/>
        <v>977006716.35000002</v>
      </c>
      <c r="K353" s="24">
        <f>F249</f>
        <v>322892472.13999999</v>
      </c>
      <c r="L353" s="11">
        <f>G263</f>
        <v>4362805160.5699997</v>
      </c>
      <c r="M353" s="30">
        <f t="shared" si="125"/>
        <v>0</v>
      </c>
      <c r="N353" t="s">
        <v>593</v>
      </c>
      <c r="O353">
        <v>1371481324.27</v>
      </c>
      <c r="P353" s="28">
        <v>658439250</v>
      </c>
      <c r="Q353" s="28">
        <v>1052913857.92</v>
      </c>
      <c r="R353" s="32">
        <v>977006716.35000002</v>
      </c>
      <c r="S353" s="8">
        <f t="shared" si="126"/>
        <v>0</v>
      </c>
      <c r="T353" s="8">
        <f t="shared" si="127"/>
        <v>0</v>
      </c>
      <c r="U353" s="11">
        <v>0</v>
      </c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</row>
    <row r="354" spans="1:140" ht="13.5" customHeight="1" x14ac:dyDescent="0.25">
      <c r="A354" s="1" t="s">
        <v>1306</v>
      </c>
      <c r="B354" s="1" t="s">
        <v>1307</v>
      </c>
      <c r="C354" s="2">
        <v>14932516</v>
      </c>
      <c r="D354" s="4" t="s">
        <v>595</v>
      </c>
      <c r="E354" s="11">
        <v>14932516</v>
      </c>
      <c r="F354" s="11">
        <v>95329299</v>
      </c>
      <c r="G354" s="11">
        <v>0</v>
      </c>
      <c r="H354" s="11">
        <f t="shared" ref="H354:H363" si="136">E354+F354-G354</f>
        <v>110261815</v>
      </c>
      <c r="I354" s="11">
        <v>0</v>
      </c>
      <c r="J354" s="11">
        <f t="shared" si="121"/>
        <v>110261815</v>
      </c>
      <c r="K354" s="24">
        <f>F324</f>
        <v>7852600940.0299997</v>
      </c>
      <c r="L354" s="11">
        <f>G324</f>
        <v>1083455279.9200001</v>
      </c>
      <c r="M354" s="30">
        <f t="shared" si="125"/>
        <v>0</v>
      </c>
      <c r="N354" t="s">
        <v>595</v>
      </c>
      <c r="O354">
        <v>14932516</v>
      </c>
      <c r="P354" s="28">
        <v>95329299</v>
      </c>
      <c r="Q354" s="28">
        <v>0</v>
      </c>
      <c r="R354" s="32">
        <v>110261815</v>
      </c>
      <c r="S354" s="8">
        <f t="shared" si="126"/>
        <v>0</v>
      </c>
      <c r="T354" s="8">
        <f t="shared" si="127"/>
        <v>0</v>
      </c>
      <c r="U354" s="11">
        <v>0</v>
      </c>
    </row>
    <row r="355" spans="1:140" ht="13.5" customHeight="1" x14ac:dyDescent="0.25">
      <c r="A355" s="1" t="s">
        <v>1308</v>
      </c>
      <c r="B355" s="1" t="s">
        <v>1309</v>
      </c>
      <c r="C355" s="2">
        <v>104968412</v>
      </c>
      <c r="D355" s="4" t="s">
        <v>597</v>
      </c>
      <c r="E355" s="11">
        <v>104968412</v>
      </c>
      <c r="F355" s="11">
        <v>41390914</v>
      </c>
      <c r="G355" s="11">
        <v>0</v>
      </c>
      <c r="H355" s="11">
        <f t="shared" si="136"/>
        <v>146359326</v>
      </c>
      <c r="I355" s="11">
        <v>0</v>
      </c>
      <c r="J355" s="11">
        <f t="shared" si="121"/>
        <v>146359326</v>
      </c>
      <c r="M355" s="30">
        <f t="shared" si="125"/>
        <v>0</v>
      </c>
      <c r="N355" t="s">
        <v>597</v>
      </c>
      <c r="O355">
        <v>104968412</v>
      </c>
      <c r="P355" s="28">
        <v>41390914</v>
      </c>
      <c r="Q355" s="28">
        <v>0</v>
      </c>
      <c r="R355" s="32">
        <v>146359326</v>
      </c>
      <c r="S355" s="8">
        <f t="shared" si="126"/>
        <v>0</v>
      </c>
      <c r="T355" s="8">
        <f t="shared" si="127"/>
        <v>0</v>
      </c>
      <c r="U355" s="11">
        <v>0</v>
      </c>
    </row>
    <row r="356" spans="1:140" ht="13.5" customHeight="1" x14ac:dyDescent="0.25">
      <c r="A356" s="1" t="s">
        <v>1310</v>
      </c>
      <c r="B356" s="1" t="s">
        <v>977</v>
      </c>
      <c r="C356" s="2">
        <v>137645198</v>
      </c>
      <c r="D356" s="4" t="s">
        <v>599</v>
      </c>
      <c r="E356" s="11">
        <v>137645198</v>
      </c>
      <c r="F356" s="11">
        <v>52541625</v>
      </c>
      <c r="G356" s="11">
        <v>0</v>
      </c>
      <c r="H356" s="11">
        <f t="shared" si="136"/>
        <v>190186823</v>
      </c>
      <c r="I356" s="11">
        <v>0</v>
      </c>
      <c r="J356" s="11">
        <f t="shared" si="121"/>
        <v>190186823</v>
      </c>
      <c r="K356" s="24">
        <f>SUM(K351:K355)</f>
        <v>31698387802.419998</v>
      </c>
      <c r="L356" s="11">
        <f>SUM(L351:L355)</f>
        <v>28614813966.769997</v>
      </c>
      <c r="M356" s="30">
        <f t="shared" si="125"/>
        <v>0</v>
      </c>
      <c r="N356" t="s">
        <v>599</v>
      </c>
      <c r="O356">
        <v>137645198</v>
      </c>
      <c r="P356" s="28">
        <v>52541625</v>
      </c>
      <c r="Q356" s="28">
        <v>0</v>
      </c>
      <c r="R356" s="32">
        <v>190186823</v>
      </c>
      <c r="S356" s="8">
        <f t="shared" si="126"/>
        <v>0</v>
      </c>
      <c r="T356" s="8">
        <f t="shared" si="127"/>
        <v>0</v>
      </c>
      <c r="U356" s="11">
        <v>0</v>
      </c>
    </row>
    <row r="357" spans="1:140" ht="13.5" customHeight="1" x14ac:dyDescent="0.25">
      <c r="A357" s="1" t="s">
        <v>1311</v>
      </c>
      <c r="B357" s="1" t="s">
        <v>1312</v>
      </c>
      <c r="C357" s="2">
        <v>25832392</v>
      </c>
      <c r="D357" s="4" t="s">
        <v>600</v>
      </c>
      <c r="E357" s="11">
        <v>25832392</v>
      </c>
      <c r="F357" s="11">
        <v>0</v>
      </c>
      <c r="G357" s="11">
        <v>0</v>
      </c>
      <c r="H357" s="11">
        <f t="shared" si="136"/>
        <v>25832392</v>
      </c>
      <c r="I357" s="11">
        <v>0</v>
      </c>
      <c r="J357" s="11">
        <f t="shared" si="121"/>
        <v>25832392</v>
      </c>
      <c r="M357" s="30">
        <f t="shared" si="125"/>
        <v>0</v>
      </c>
      <c r="N357" t="s">
        <v>600</v>
      </c>
      <c r="O357">
        <v>25832392</v>
      </c>
      <c r="P357" s="28">
        <v>0</v>
      </c>
      <c r="Q357" s="28">
        <v>0</v>
      </c>
      <c r="R357" s="32">
        <v>25832392</v>
      </c>
      <c r="S357" s="8">
        <f t="shared" si="126"/>
        <v>0</v>
      </c>
      <c r="T357" s="8">
        <f t="shared" si="127"/>
        <v>0</v>
      </c>
      <c r="U357" s="11">
        <v>0</v>
      </c>
    </row>
    <row r="358" spans="1:140" ht="13.5" customHeight="1" x14ac:dyDescent="0.25">
      <c r="A358" s="1" t="s">
        <v>1313</v>
      </c>
      <c r="B358" s="1" t="s">
        <v>1010</v>
      </c>
      <c r="C358" s="2">
        <v>254373117</v>
      </c>
      <c r="D358" s="4" t="s">
        <v>602</v>
      </c>
      <c r="E358" s="11">
        <v>254373117</v>
      </c>
      <c r="F358" s="11">
        <v>59711285</v>
      </c>
      <c r="G358" s="11">
        <v>109064</v>
      </c>
      <c r="H358" s="11">
        <f t="shared" si="136"/>
        <v>313975338</v>
      </c>
      <c r="I358" s="11">
        <v>0</v>
      </c>
      <c r="J358" s="11">
        <f t="shared" si="121"/>
        <v>313975338</v>
      </c>
      <c r="M358" s="30">
        <f t="shared" si="125"/>
        <v>0</v>
      </c>
      <c r="N358" t="s">
        <v>602</v>
      </c>
      <c r="O358">
        <v>254373117</v>
      </c>
      <c r="P358" s="28">
        <v>59711285</v>
      </c>
      <c r="Q358" s="28">
        <v>109064</v>
      </c>
      <c r="R358" s="32">
        <v>313975338</v>
      </c>
      <c r="S358" s="8">
        <f t="shared" si="126"/>
        <v>0</v>
      </c>
      <c r="T358" s="8">
        <f t="shared" si="127"/>
        <v>0</v>
      </c>
      <c r="U358" s="11">
        <v>0</v>
      </c>
    </row>
    <row r="359" spans="1:140" ht="13.5" customHeight="1" x14ac:dyDescent="0.25">
      <c r="A359" s="1" t="s">
        <v>1314</v>
      </c>
      <c r="B359" s="1" t="s">
        <v>1315</v>
      </c>
      <c r="C359" s="2">
        <v>25654977</v>
      </c>
      <c r="D359" s="4" t="s">
        <v>603</v>
      </c>
      <c r="E359" s="11">
        <v>25654977</v>
      </c>
      <c r="F359" s="11">
        <v>10244709</v>
      </c>
      <c r="G359" s="11">
        <v>0</v>
      </c>
      <c r="H359" s="11">
        <f t="shared" si="136"/>
        <v>35899686</v>
      </c>
      <c r="I359" s="11">
        <v>0</v>
      </c>
      <c r="J359" s="11">
        <f t="shared" si="121"/>
        <v>35899686</v>
      </c>
      <c r="M359" s="30">
        <f t="shared" si="125"/>
        <v>0</v>
      </c>
      <c r="N359" t="s">
        <v>603</v>
      </c>
      <c r="O359">
        <v>25654977</v>
      </c>
      <c r="P359" s="28">
        <v>10244709</v>
      </c>
      <c r="Q359" s="28">
        <v>0</v>
      </c>
      <c r="R359" s="32">
        <v>35899686</v>
      </c>
      <c r="S359" s="8">
        <f t="shared" si="126"/>
        <v>0</v>
      </c>
      <c r="T359" s="8">
        <f t="shared" si="127"/>
        <v>0</v>
      </c>
      <c r="U359" s="11">
        <v>0</v>
      </c>
    </row>
    <row r="360" spans="1:140" ht="13.5" customHeight="1" x14ac:dyDescent="0.25">
      <c r="A360" s="1" t="s">
        <v>1316</v>
      </c>
      <c r="B360" s="1" t="s">
        <v>1317</v>
      </c>
      <c r="C360" s="2">
        <v>34704000</v>
      </c>
      <c r="D360" s="4" t="s">
        <v>605</v>
      </c>
      <c r="E360" s="11">
        <v>34704000</v>
      </c>
      <c r="F360" s="11">
        <v>0</v>
      </c>
      <c r="G360" s="11">
        <v>0</v>
      </c>
      <c r="H360" s="11">
        <f t="shared" si="136"/>
        <v>34704000</v>
      </c>
      <c r="I360" s="11">
        <v>0</v>
      </c>
      <c r="J360" s="11">
        <f t="shared" si="121"/>
        <v>34704000</v>
      </c>
      <c r="M360" s="30">
        <f t="shared" si="125"/>
        <v>0</v>
      </c>
      <c r="N360" t="s">
        <v>605</v>
      </c>
      <c r="O360">
        <v>34704000</v>
      </c>
      <c r="P360" s="28">
        <v>0</v>
      </c>
      <c r="Q360" s="28">
        <v>0</v>
      </c>
      <c r="R360" s="32">
        <v>34704000</v>
      </c>
      <c r="S360" s="8">
        <f t="shared" si="126"/>
        <v>0</v>
      </c>
      <c r="T360" s="8">
        <f t="shared" si="127"/>
        <v>0</v>
      </c>
      <c r="U360" s="11">
        <v>0</v>
      </c>
    </row>
    <row r="361" spans="1:140" ht="13.5" customHeight="1" x14ac:dyDescent="0.25">
      <c r="A361" s="1" t="s">
        <v>1318</v>
      </c>
      <c r="B361" s="1" t="s">
        <v>1319</v>
      </c>
      <c r="C361" s="2">
        <v>1288450</v>
      </c>
      <c r="D361" s="4" t="s">
        <v>607</v>
      </c>
      <c r="E361" s="11">
        <v>1288450</v>
      </c>
      <c r="F361" s="11">
        <v>0</v>
      </c>
      <c r="G361" s="11">
        <v>0</v>
      </c>
      <c r="H361" s="11">
        <f t="shared" si="136"/>
        <v>1288450</v>
      </c>
      <c r="I361" s="11">
        <v>0</v>
      </c>
      <c r="J361" s="11">
        <f t="shared" si="121"/>
        <v>1288450</v>
      </c>
      <c r="M361" s="30">
        <f t="shared" si="125"/>
        <v>0</v>
      </c>
      <c r="N361" t="s">
        <v>607</v>
      </c>
      <c r="O361">
        <v>1288450</v>
      </c>
      <c r="P361" s="28">
        <v>0</v>
      </c>
      <c r="Q361" s="28">
        <v>0</v>
      </c>
      <c r="R361" s="32">
        <v>1288450</v>
      </c>
      <c r="S361" s="8">
        <f t="shared" si="126"/>
        <v>0</v>
      </c>
      <c r="T361" s="8">
        <f t="shared" si="127"/>
        <v>0</v>
      </c>
      <c r="U361" s="11">
        <v>0</v>
      </c>
    </row>
    <row r="362" spans="1:140" ht="13.5" customHeight="1" x14ac:dyDescent="0.25">
      <c r="A362" s="1" t="s">
        <v>1320</v>
      </c>
      <c r="B362" s="1" t="s">
        <v>979</v>
      </c>
      <c r="C362" s="2">
        <v>2703150</v>
      </c>
      <c r="D362" s="4" t="s">
        <v>609</v>
      </c>
      <c r="E362" s="11">
        <v>2703150</v>
      </c>
      <c r="F362" s="11">
        <v>0</v>
      </c>
      <c r="G362" s="11">
        <v>0</v>
      </c>
      <c r="H362" s="11">
        <f t="shared" si="136"/>
        <v>2703150</v>
      </c>
      <c r="I362" s="11">
        <v>0</v>
      </c>
      <c r="J362" s="11">
        <f t="shared" si="121"/>
        <v>2703150</v>
      </c>
      <c r="M362" s="30">
        <f t="shared" si="125"/>
        <v>0</v>
      </c>
      <c r="N362" t="s">
        <v>609</v>
      </c>
      <c r="O362">
        <v>2703150</v>
      </c>
      <c r="P362" s="28">
        <v>0</v>
      </c>
      <c r="Q362" s="28">
        <v>0</v>
      </c>
      <c r="R362" s="32">
        <v>2703150</v>
      </c>
      <c r="S362" s="8">
        <f t="shared" si="126"/>
        <v>0</v>
      </c>
      <c r="T362" s="8">
        <f t="shared" si="127"/>
        <v>0</v>
      </c>
      <c r="U362" s="11">
        <v>0</v>
      </c>
    </row>
    <row r="363" spans="1:140" ht="13.5" customHeight="1" x14ac:dyDescent="0.25">
      <c r="A363" s="1" t="s">
        <v>1321</v>
      </c>
      <c r="B363" s="1" t="s">
        <v>1322</v>
      </c>
      <c r="C363" s="2">
        <v>769379112.26999998</v>
      </c>
      <c r="D363" s="4" t="s">
        <v>610</v>
      </c>
      <c r="E363" s="11">
        <v>769379112.26999998</v>
      </c>
      <c r="F363" s="11">
        <v>399221418</v>
      </c>
      <c r="G363" s="11">
        <v>1052804793.92</v>
      </c>
      <c r="H363" s="11">
        <f t="shared" si="136"/>
        <v>115795736.35000002</v>
      </c>
      <c r="I363" s="11">
        <v>0</v>
      </c>
      <c r="J363" s="11">
        <f t="shared" si="121"/>
        <v>115795736.35000002</v>
      </c>
      <c r="M363" s="30">
        <f t="shared" si="125"/>
        <v>0</v>
      </c>
      <c r="N363" t="s">
        <v>610</v>
      </c>
      <c r="O363">
        <v>769379112.26999998</v>
      </c>
      <c r="P363" s="28">
        <v>399221418</v>
      </c>
      <c r="Q363" s="28">
        <v>1052804793.92</v>
      </c>
      <c r="R363" s="32">
        <v>115795736.34999999</v>
      </c>
      <c r="S363" s="8">
        <f t="shared" si="126"/>
        <v>0</v>
      </c>
      <c r="T363" s="8">
        <f t="shared" si="127"/>
        <v>0</v>
      </c>
      <c r="U363" s="11">
        <v>0</v>
      </c>
    </row>
    <row r="364" spans="1:140" s="22" customFormat="1" ht="13.5" customHeight="1" x14ac:dyDescent="0.25">
      <c r="A364" s="18" t="s">
        <v>1323</v>
      </c>
      <c r="B364" s="18" t="s">
        <v>1324</v>
      </c>
      <c r="C364" s="19">
        <v>55684147</v>
      </c>
      <c r="D364" s="20" t="s">
        <v>612</v>
      </c>
      <c r="E364" s="21">
        <f>SUM(E365:E366)</f>
        <v>55684147</v>
      </c>
      <c r="F364" s="21">
        <f t="shared" ref="F364:J364" si="137">SUM(F365:F366)</f>
        <v>7956708</v>
      </c>
      <c r="G364" s="21">
        <f t="shared" si="137"/>
        <v>0</v>
      </c>
      <c r="H364" s="21">
        <f t="shared" si="137"/>
        <v>63640855</v>
      </c>
      <c r="I364" s="21">
        <f t="shared" si="137"/>
        <v>0</v>
      </c>
      <c r="J364" s="21">
        <f t="shared" si="137"/>
        <v>63640855</v>
      </c>
      <c r="K364" s="24"/>
      <c r="L364" s="11"/>
      <c r="M364" s="30">
        <f t="shared" si="125"/>
        <v>0</v>
      </c>
      <c r="N364" t="s">
        <v>612</v>
      </c>
      <c r="O364">
        <v>55684147</v>
      </c>
      <c r="P364" s="28">
        <v>7956708</v>
      </c>
      <c r="Q364" s="28">
        <v>0</v>
      </c>
      <c r="R364" s="32">
        <v>63640855</v>
      </c>
      <c r="S364" s="8">
        <f t="shared" si="126"/>
        <v>0</v>
      </c>
      <c r="T364" s="8">
        <f t="shared" si="127"/>
        <v>0</v>
      </c>
      <c r="U364" s="11">
        <v>0</v>
      </c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</row>
    <row r="365" spans="1:140" ht="13.5" customHeight="1" x14ac:dyDescent="0.25">
      <c r="A365" s="1" t="s">
        <v>1325</v>
      </c>
      <c r="B365" s="1" t="s">
        <v>1062</v>
      </c>
      <c r="C365" s="2">
        <v>27578200</v>
      </c>
      <c r="D365" s="4" t="s">
        <v>613</v>
      </c>
      <c r="E365" s="11">
        <v>27578200</v>
      </c>
      <c r="F365" s="11">
        <v>0</v>
      </c>
      <c r="G365" s="11">
        <v>0</v>
      </c>
      <c r="H365" s="11">
        <f>E365+F365-G365</f>
        <v>27578200</v>
      </c>
      <c r="I365" s="11">
        <v>0</v>
      </c>
      <c r="J365" s="11">
        <f t="shared" si="121"/>
        <v>27578200</v>
      </c>
      <c r="M365" s="30">
        <f t="shared" si="125"/>
        <v>0</v>
      </c>
      <c r="N365" t="s">
        <v>613</v>
      </c>
      <c r="O365">
        <v>27578200</v>
      </c>
      <c r="P365" s="28">
        <v>0</v>
      </c>
      <c r="Q365" s="28">
        <v>0</v>
      </c>
      <c r="R365" s="32">
        <v>27578200</v>
      </c>
      <c r="S365" s="8">
        <f t="shared" si="126"/>
        <v>0</v>
      </c>
      <c r="T365" s="8">
        <f t="shared" si="127"/>
        <v>0</v>
      </c>
      <c r="U365" s="11">
        <v>0</v>
      </c>
    </row>
    <row r="366" spans="1:140" ht="13.5" customHeight="1" x14ac:dyDescent="0.25">
      <c r="A366" s="1" t="s">
        <v>1326</v>
      </c>
      <c r="B366" s="1" t="s">
        <v>772</v>
      </c>
      <c r="C366" s="2">
        <v>28105947</v>
      </c>
      <c r="D366" s="4" t="s">
        <v>614</v>
      </c>
      <c r="E366" s="11">
        <v>28105947</v>
      </c>
      <c r="F366" s="11">
        <v>7956708</v>
      </c>
      <c r="G366" s="11">
        <v>0</v>
      </c>
      <c r="H366" s="11">
        <f>E366+F366-G366</f>
        <v>36062655</v>
      </c>
      <c r="I366" s="11">
        <v>0</v>
      </c>
      <c r="J366" s="11">
        <f t="shared" si="121"/>
        <v>36062655</v>
      </c>
      <c r="M366" s="30">
        <f t="shared" si="125"/>
        <v>0</v>
      </c>
      <c r="N366" t="s">
        <v>614</v>
      </c>
      <c r="O366">
        <v>28105947</v>
      </c>
      <c r="P366" s="28">
        <v>7956708</v>
      </c>
      <c r="Q366" s="28">
        <v>0</v>
      </c>
      <c r="R366" s="32">
        <v>36062655</v>
      </c>
      <c r="S366" s="8">
        <f t="shared" si="126"/>
        <v>0</v>
      </c>
      <c r="T366" s="8">
        <f t="shared" si="127"/>
        <v>0</v>
      </c>
      <c r="U366" s="11">
        <v>0</v>
      </c>
    </row>
    <row r="367" spans="1:140" s="17" customFormat="1" ht="13.5" customHeight="1" x14ac:dyDescent="0.25">
      <c r="A367" s="13" t="s">
        <v>1327</v>
      </c>
      <c r="B367" s="13" t="s">
        <v>1328</v>
      </c>
      <c r="C367" s="14">
        <v>29487738</v>
      </c>
      <c r="D367" s="15">
        <v>5.2</v>
      </c>
      <c r="E367" s="16">
        <f>E370+E372+E368</f>
        <v>29487738</v>
      </c>
      <c r="F367" s="16">
        <f t="shared" ref="F367:J367" si="138">F370+F372+F368</f>
        <v>2500000</v>
      </c>
      <c r="G367" s="16">
        <f t="shared" si="138"/>
        <v>0</v>
      </c>
      <c r="H367" s="16">
        <f t="shared" si="138"/>
        <v>31987738</v>
      </c>
      <c r="I367" s="16">
        <f t="shared" si="138"/>
        <v>0</v>
      </c>
      <c r="J367" s="16">
        <f t="shared" si="138"/>
        <v>31987738</v>
      </c>
      <c r="K367" s="24"/>
      <c r="L367" s="11"/>
      <c r="M367" s="30">
        <f t="shared" si="125"/>
        <v>0</v>
      </c>
      <c r="N367">
        <v>5.2</v>
      </c>
      <c r="O367">
        <v>29487738</v>
      </c>
      <c r="P367" s="28">
        <v>2500000</v>
      </c>
      <c r="Q367" s="28">
        <v>0</v>
      </c>
      <c r="R367" s="32">
        <v>31987738</v>
      </c>
      <c r="S367" s="8">
        <f t="shared" si="126"/>
        <v>0</v>
      </c>
      <c r="T367" s="8">
        <f t="shared" si="127"/>
        <v>0</v>
      </c>
      <c r="U367" s="11">
        <v>0</v>
      </c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</row>
    <row r="368" spans="1:140" s="22" customFormat="1" ht="13.5" customHeight="1" x14ac:dyDescent="0.25">
      <c r="A368" s="18" t="s">
        <v>1329</v>
      </c>
      <c r="B368" s="18" t="s">
        <v>1260</v>
      </c>
      <c r="C368" s="19">
        <v>27000000</v>
      </c>
      <c r="D368" s="20" t="s">
        <v>616</v>
      </c>
      <c r="E368" s="21">
        <f>SUM(E369)</f>
        <v>27000000</v>
      </c>
      <c r="F368" s="21">
        <f t="shared" ref="F368:J368" si="139">SUM(F369)</f>
        <v>0</v>
      </c>
      <c r="G368" s="21">
        <f t="shared" si="139"/>
        <v>0</v>
      </c>
      <c r="H368" s="21">
        <f t="shared" si="139"/>
        <v>27000000</v>
      </c>
      <c r="I368" s="21">
        <f t="shared" si="139"/>
        <v>0</v>
      </c>
      <c r="J368" s="21">
        <f t="shared" si="139"/>
        <v>27000000</v>
      </c>
      <c r="K368" s="24"/>
      <c r="L368" s="11"/>
      <c r="M368" s="30">
        <f t="shared" si="125"/>
        <v>0</v>
      </c>
      <c r="N368" t="s">
        <v>616</v>
      </c>
      <c r="O368">
        <v>27000000</v>
      </c>
      <c r="P368" s="28">
        <v>0</v>
      </c>
      <c r="Q368" s="28">
        <v>0</v>
      </c>
      <c r="R368" s="32">
        <v>27000000</v>
      </c>
      <c r="S368" s="8">
        <f t="shared" si="126"/>
        <v>0</v>
      </c>
      <c r="T368" s="8">
        <f t="shared" si="127"/>
        <v>0</v>
      </c>
      <c r="U368" s="11">
        <v>0</v>
      </c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</row>
    <row r="369" spans="1:140" ht="13.5" customHeight="1" x14ac:dyDescent="0.25">
      <c r="A369" s="1" t="s">
        <v>1330</v>
      </c>
      <c r="B369" s="1" t="s">
        <v>1331</v>
      </c>
      <c r="C369" s="2">
        <v>27000000</v>
      </c>
      <c r="D369" s="4" t="s">
        <v>617</v>
      </c>
      <c r="E369" s="11">
        <v>27000000</v>
      </c>
      <c r="F369" s="11">
        <v>0</v>
      </c>
      <c r="G369" s="11">
        <v>0</v>
      </c>
      <c r="H369" s="11">
        <f>E369+F369-G369</f>
        <v>27000000</v>
      </c>
      <c r="I369" s="11">
        <v>0</v>
      </c>
      <c r="J369" s="11">
        <f t="shared" si="121"/>
        <v>27000000</v>
      </c>
      <c r="M369" s="30">
        <f t="shared" si="125"/>
        <v>0</v>
      </c>
      <c r="N369" t="s">
        <v>617</v>
      </c>
      <c r="O369">
        <v>27000000</v>
      </c>
      <c r="P369" s="28">
        <v>0</v>
      </c>
      <c r="Q369" s="28">
        <v>0</v>
      </c>
      <c r="R369" s="32">
        <v>27000000</v>
      </c>
      <c r="S369" s="8">
        <f t="shared" si="126"/>
        <v>0</v>
      </c>
      <c r="T369" s="8">
        <f t="shared" si="127"/>
        <v>0</v>
      </c>
      <c r="U369" s="11">
        <v>0</v>
      </c>
    </row>
    <row r="370" spans="1:140" s="22" customFormat="1" ht="13.5" customHeight="1" x14ac:dyDescent="0.25">
      <c r="A370" s="18"/>
      <c r="B370" s="18"/>
      <c r="C370" s="19"/>
      <c r="D370" s="20" t="s">
        <v>619</v>
      </c>
      <c r="E370" s="21">
        <f>SUM(E371)</f>
        <v>0</v>
      </c>
      <c r="F370" s="21">
        <f t="shared" ref="F370:J370" si="140">SUM(F371)</f>
        <v>2500000</v>
      </c>
      <c r="G370" s="21">
        <f t="shared" si="140"/>
        <v>0</v>
      </c>
      <c r="H370" s="21">
        <f t="shared" si="140"/>
        <v>2500000</v>
      </c>
      <c r="I370" s="21">
        <f t="shared" si="140"/>
        <v>0</v>
      </c>
      <c r="J370" s="21">
        <f t="shared" si="140"/>
        <v>2500000</v>
      </c>
      <c r="K370" s="24"/>
      <c r="L370" s="11"/>
      <c r="M370" s="30">
        <f t="shared" si="125"/>
        <v>0</v>
      </c>
      <c r="N370" t="s">
        <v>619</v>
      </c>
      <c r="O370">
        <v>0</v>
      </c>
      <c r="P370" s="28">
        <v>2500000</v>
      </c>
      <c r="Q370" s="28">
        <v>0</v>
      </c>
      <c r="R370" s="32">
        <v>2500000</v>
      </c>
      <c r="S370" s="8">
        <f t="shared" si="126"/>
        <v>0</v>
      </c>
      <c r="T370" s="8">
        <f t="shared" si="127"/>
        <v>0</v>
      </c>
      <c r="U370" s="11">
        <v>0</v>
      </c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</row>
    <row r="371" spans="1:140" ht="13.5" customHeight="1" x14ac:dyDescent="0.25">
      <c r="A371" s="1"/>
      <c r="B371" s="1"/>
      <c r="C371" s="2"/>
      <c r="D371" s="4" t="s">
        <v>620</v>
      </c>
      <c r="E371" s="11"/>
      <c r="F371" s="11">
        <v>2500000</v>
      </c>
      <c r="G371" s="11">
        <v>0</v>
      </c>
      <c r="H371" s="11">
        <f>E371+F371-G371</f>
        <v>2500000</v>
      </c>
      <c r="I371" s="11">
        <v>0</v>
      </c>
      <c r="J371" s="11">
        <f t="shared" si="121"/>
        <v>2500000</v>
      </c>
      <c r="M371" s="30">
        <f t="shared" si="125"/>
        <v>0</v>
      </c>
      <c r="N371" t="s">
        <v>620</v>
      </c>
      <c r="O371">
        <v>0</v>
      </c>
      <c r="P371" s="28">
        <v>2500000</v>
      </c>
      <c r="Q371" s="28">
        <v>0</v>
      </c>
      <c r="R371" s="32">
        <v>2500000</v>
      </c>
      <c r="S371" s="8">
        <f t="shared" si="126"/>
        <v>0</v>
      </c>
      <c r="T371" s="8">
        <f t="shared" si="127"/>
        <v>0</v>
      </c>
      <c r="U371" s="11">
        <v>0</v>
      </c>
    </row>
    <row r="372" spans="1:140" s="22" customFormat="1" ht="13.5" customHeight="1" x14ac:dyDescent="0.25">
      <c r="A372" s="18" t="s">
        <v>1332</v>
      </c>
      <c r="B372" s="18" t="s">
        <v>1324</v>
      </c>
      <c r="C372" s="19">
        <v>2487738</v>
      </c>
      <c r="D372" s="20" t="s">
        <v>621</v>
      </c>
      <c r="E372" s="21">
        <f>SUM(E373)</f>
        <v>2487738</v>
      </c>
      <c r="F372" s="21">
        <f t="shared" ref="F372:J372" si="141">SUM(F373)</f>
        <v>0</v>
      </c>
      <c r="G372" s="21">
        <f t="shared" si="141"/>
        <v>0</v>
      </c>
      <c r="H372" s="21">
        <f t="shared" si="141"/>
        <v>2487738</v>
      </c>
      <c r="I372" s="21">
        <f t="shared" si="141"/>
        <v>0</v>
      </c>
      <c r="J372" s="21">
        <f t="shared" si="141"/>
        <v>2487738</v>
      </c>
      <c r="K372" s="24"/>
      <c r="L372" s="11"/>
      <c r="M372" s="30">
        <f t="shared" si="125"/>
        <v>0</v>
      </c>
      <c r="N372" t="s">
        <v>621</v>
      </c>
      <c r="O372">
        <v>2487738</v>
      </c>
      <c r="P372" s="28">
        <v>0</v>
      </c>
      <c r="Q372" s="28">
        <v>0</v>
      </c>
      <c r="R372" s="32">
        <v>2487738</v>
      </c>
      <c r="S372" s="8">
        <f t="shared" si="126"/>
        <v>0</v>
      </c>
      <c r="T372" s="8">
        <f t="shared" si="127"/>
        <v>0</v>
      </c>
      <c r="U372" s="11">
        <v>0</v>
      </c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</row>
    <row r="373" spans="1:140" ht="13.5" customHeight="1" x14ac:dyDescent="0.25">
      <c r="A373" s="1" t="s">
        <v>1333</v>
      </c>
      <c r="B373" s="1" t="s">
        <v>772</v>
      </c>
      <c r="C373" s="2">
        <v>2487738</v>
      </c>
      <c r="D373" s="4" t="s">
        <v>622</v>
      </c>
      <c r="E373" s="11">
        <v>2487738</v>
      </c>
      <c r="F373" s="11">
        <v>0</v>
      </c>
      <c r="G373" s="11">
        <v>0</v>
      </c>
      <c r="H373" s="11">
        <f>E373+F373-G373</f>
        <v>2487738</v>
      </c>
      <c r="I373" s="11">
        <v>0</v>
      </c>
      <c r="J373" s="11">
        <f t="shared" si="121"/>
        <v>2487738</v>
      </c>
      <c r="M373" s="30">
        <f t="shared" si="125"/>
        <v>0</v>
      </c>
      <c r="N373" t="s">
        <v>622</v>
      </c>
      <c r="O373">
        <v>2487738</v>
      </c>
      <c r="P373" s="28">
        <v>0</v>
      </c>
      <c r="Q373" s="28">
        <v>0</v>
      </c>
      <c r="R373" s="32">
        <v>2487738</v>
      </c>
      <c r="S373" s="8">
        <f t="shared" si="126"/>
        <v>0</v>
      </c>
      <c r="T373" s="8">
        <f t="shared" si="127"/>
        <v>0</v>
      </c>
      <c r="U373" s="11">
        <v>0</v>
      </c>
    </row>
    <row r="374" spans="1:140" s="17" customFormat="1" ht="13.5" customHeight="1" x14ac:dyDescent="0.25">
      <c r="A374" s="13" t="s">
        <v>1334</v>
      </c>
      <c r="B374" s="13" t="s">
        <v>1335</v>
      </c>
      <c r="C374" s="14">
        <v>105185606.81</v>
      </c>
      <c r="D374" s="15">
        <v>5.3</v>
      </c>
      <c r="E374" s="16">
        <f>E375+E381</f>
        <v>105185606.81000002</v>
      </c>
      <c r="F374" s="16">
        <f t="shared" ref="F374:J374" si="142">F375+F381</f>
        <v>33855915.579999998</v>
      </c>
      <c r="G374" s="16">
        <f t="shared" si="142"/>
        <v>0</v>
      </c>
      <c r="H374" s="16">
        <f t="shared" si="142"/>
        <v>139041522.38999999</v>
      </c>
      <c r="I374" s="16">
        <f t="shared" si="142"/>
        <v>0</v>
      </c>
      <c r="J374" s="16">
        <f t="shared" si="142"/>
        <v>139041522.38999999</v>
      </c>
      <c r="K374" s="24"/>
      <c r="L374" s="11"/>
      <c r="M374" s="30">
        <f>H374-R374</f>
        <v>20791975.999999985</v>
      </c>
      <c r="N374">
        <v>5.3</v>
      </c>
      <c r="O374">
        <v>84393630.810000002</v>
      </c>
      <c r="P374" s="28">
        <v>33855915.579999998</v>
      </c>
      <c r="Q374" s="28">
        <v>0</v>
      </c>
      <c r="R374" s="32">
        <v>118249546.39</v>
      </c>
      <c r="S374" s="8">
        <f t="shared" si="126"/>
        <v>0</v>
      </c>
      <c r="T374" s="8">
        <f t="shared" si="127"/>
        <v>0</v>
      </c>
      <c r="U374" s="11">
        <v>0</v>
      </c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</row>
    <row r="375" spans="1:140" s="22" customFormat="1" ht="13.5" customHeight="1" x14ac:dyDescent="0.25">
      <c r="A375" s="18" t="s">
        <v>1336</v>
      </c>
      <c r="B375" s="18" t="s">
        <v>1164</v>
      </c>
      <c r="C375" s="19">
        <v>105185606.81</v>
      </c>
      <c r="D375" s="20" t="s">
        <v>624</v>
      </c>
      <c r="E375" s="21">
        <f>SUM(E376:E380)</f>
        <v>105185606.81000002</v>
      </c>
      <c r="F375" s="21">
        <f t="shared" ref="F375:J375" si="143">SUM(F376:F380)</f>
        <v>33855915.579999998</v>
      </c>
      <c r="G375" s="21">
        <f t="shared" si="143"/>
        <v>0</v>
      </c>
      <c r="H375" s="21">
        <f t="shared" si="143"/>
        <v>139041522.38999999</v>
      </c>
      <c r="I375" s="21">
        <f t="shared" si="143"/>
        <v>0</v>
      </c>
      <c r="J375" s="21">
        <f t="shared" si="143"/>
        <v>139041522.38999999</v>
      </c>
      <c r="K375" s="24"/>
      <c r="L375" s="11"/>
      <c r="M375" s="30">
        <f t="shared" si="125"/>
        <v>32399542.069999993</v>
      </c>
      <c r="N375" t="s">
        <v>624</v>
      </c>
      <c r="O375">
        <v>84393630.810000002</v>
      </c>
      <c r="P375" s="28">
        <v>22248349.510000002</v>
      </c>
      <c r="Q375" s="28">
        <v>0</v>
      </c>
      <c r="R375" s="32">
        <v>106641980.31999999</v>
      </c>
      <c r="S375" s="8">
        <f t="shared" si="126"/>
        <v>11607566.069999997</v>
      </c>
      <c r="T375" s="8">
        <f t="shared" si="127"/>
        <v>0</v>
      </c>
      <c r="U375" s="11">
        <v>0</v>
      </c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</row>
    <row r="376" spans="1:140" ht="13.5" customHeight="1" x14ac:dyDescent="0.25">
      <c r="A376" s="1" t="s">
        <v>1337</v>
      </c>
      <c r="B376" s="1" t="s">
        <v>843</v>
      </c>
      <c r="C376" s="2">
        <v>33237899.100000001</v>
      </c>
      <c r="D376" s="4" t="s">
        <v>625</v>
      </c>
      <c r="E376" s="11">
        <v>33237899.100000001</v>
      </c>
      <c r="F376" s="11">
        <v>11079299.699999999</v>
      </c>
      <c r="G376" s="11">
        <v>0</v>
      </c>
      <c r="H376" s="11">
        <f>E376+F376-G376</f>
        <v>44317198.799999997</v>
      </c>
      <c r="I376" s="11">
        <v>0</v>
      </c>
      <c r="J376" s="11">
        <f t="shared" si="121"/>
        <v>44317198.799999997</v>
      </c>
      <c r="M376" s="30">
        <f t="shared" si="125"/>
        <v>0</v>
      </c>
      <c r="N376" t="s">
        <v>625</v>
      </c>
      <c r="O376">
        <v>33237899.100000001</v>
      </c>
      <c r="P376" s="28">
        <v>11079299.699999999</v>
      </c>
      <c r="Q376" s="28">
        <v>0</v>
      </c>
      <c r="R376" s="32">
        <v>44317198.799999997</v>
      </c>
      <c r="S376" s="8">
        <f t="shared" si="126"/>
        <v>0</v>
      </c>
      <c r="T376" s="8">
        <f t="shared" si="127"/>
        <v>0</v>
      </c>
      <c r="U376" s="11">
        <v>0</v>
      </c>
    </row>
    <row r="377" spans="1:140" ht="13.5" customHeight="1" x14ac:dyDescent="0.25">
      <c r="A377" s="1" t="s">
        <v>1338</v>
      </c>
      <c r="B377" s="1" t="s">
        <v>845</v>
      </c>
      <c r="C377" s="40">
        <v>9964119.75</v>
      </c>
      <c r="D377" s="44" t="s">
        <v>1338</v>
      </c>
      <c r="E377" s="11">
        <v>9964119.75</v>
      </c>
      <c r="F377" s="11">
        <v>0</v>
      </c>
      <c r="G377" s="11"/>
      <c r="H377" s="11">
        <f>E377+F377-G377</f>
        <v>9964119.75</v>
      </c>
      <c r="I377" s="11"/>
      <c r="J377" s="11">
        <f t="shared" si="121"/>
        <v>9964119.75</v>
      </c>
      <c r="M377" s="30">
        <f t="shared" si="125"/>
        <v>9964119.75</v>
      </c>
      <c r="S377" s="8">
        <f>F377-P377</f>
        <v>0</v>
      </c>
      <c r="T377" s="8">
        <f>G377-Q377</f>
        <v>0</v>
      </c>
      <c r="U377" s="11">
        <v>0</v>
      </c>
    </row>
    <row r="378" spans="1:140" ht="13.5" customHeight="1" x14ac:dyDescent="0.25">
      <c r="A378" s="1" t="s">
        <v>1339</v>
      </c>
      <c r="B378" s="1" t="s">
        <v>847</v>
      </c>
      <c r="C378" s="2">
        <v>1283229.45</v>
      </c>
      <c r="D378" s="4" t="s">
        <v>626</v>
      </c>
      <c r="E378" s="11">
        <v>1283229.45</v>
      </c>
      <c r="F378" s="11">
        <v>848528.35</v>
      </c>
      <c r="G378" s="11">
        <v>0</v>
      </c>
      <c r="H378" s="11">
        <f>E378+F378-G378</f>
        <v>2131757.7999999998</v>
      </c>
      <c r="I378" s="11">
        <v>0</v>
      </c>
      <c r="J378" s="11">
        <f t="shared" si="121"/>
        <v>2131757.7999999998</v>
      </c>
      <c r="M378" s="30">
        <f t="shared" si="125"/>
        <v>0</v>
      </c>
      <c r="N378" t="s">
        <v>626</v>
      </c>
      <c r="O378">
        <v>1283229.45</v>
      </c>
      <c r="P378" s="28">
        <v>848528.35</v>
      </c>
      <c r="Q378" s="28">
        <v>0</v>
      </c>
      <c r="R378" s="32">
        <v>2131757.7999999998</v>
      </c>
      <c r="S378" s="8">
        <f t="shared" si="126"/>
        <v>0</v>
      </c>
      <c r="T378" s="8">
        <f t="shared" si="127"/>
        <v>0</v>
      </c>
      <c r="U378" s="11">
        <v>0</v>
      </c>
    </row>
    <row r="379" spans="1:140" ht="13.5" customHeight="1" x14ac:dyDescent="0.25">
      <c r="A379" s="1" t="s">
        <v>1340</v>
      </c>
      <c r="B379" s="1" t="s">
        <v>883</v>
      </c>
      <c r="C379" s="2">
        <v>32920001.030000001</v>
      </c>
      <c r="D379" s="4" t="s">
        <v>627</v>
      </c>
      <c r="E379" s="11">
        <v>32920001.030000001</v>
      </c>
      <c r="F379" s="11">
        <v>207496.68</v>
      </c>
      <c r="G379" s="11">
        <v>0</v>
      </c>
      <c r="H379" s="11">
        <f>E379+F379-G379</f>
        <v>33127497.710000001</v>
      </c>
      <c r="I379" s="11">
        <v>0</v>
      </c>
      <c r="J379" s="11">
        <f t="shared" si="121"/>
        <v>33127497.710000001</v>
      </c>
      <c r="M379" s="30">
        <f t="shared" si="125"/>
        <v>10827856.25</v>
      </c>
      <c r="N379" t="s">
        <v>627</v>
      </c>
      <c r="O379">
        <v>22092144.780000001</v>
      </c>
      <c r="P379" s="28">
        <v>207496.68</v>
      </c>
      <c r="Q379" s="28">
        <v>0</v>
      </c>
      <c r="R379" s="32">
        <v>22299641.460000001</v>
      </c>
      <c r="S379" s="8">
        <f t="shared" si="126"/>
        <v>0</v>
      </c>
      <c r="T379" s="8">
        <f t="shared" si="127"/>
        <v>0</v>
      </c>
      <c r="U379" s="11">
        <v>0</v>
      </c>
    </row>
    <row r="380" spans="1:140" ht="13.5" customHeight="1" x14ac:dyDescent="0.25">
      <c r="A380" s="1" t="s">
        <v>1341</v>
      </c>
      <c r="B380" s="1" t="s">
        <v>1342</v>
      </c>
      <c r="C380" s="2">
        <v>27780357.48</v>
      </c>
      <c r="D380" s="4" t="s">
        <v>628</v>
      </c>
      <c r="E380" s="11">
        <v>27780357.48</v>
      </c>
      <c r="F380" s="24">
        <f>10113024.78+11607566.07</f>
        <v>21720590.850000001</v>
      </c>
      <c r="G380" s="11">
        <v>0</v>
      </c>
      <c r="H380" s="11">
        <f>E380+F380-G380</f>
        <v>49500948.329999998</v>
      </c>
      <c r="I380" s="11">
        <v>0</v>
      </c>
      <c r="J380" s="11">
        <f t="shared" ref="J380:J432" si="144">H380</f>
        <v>49500948.329999998</v>
      </c>
      <c r="M380" s="30">
        <f t="shared" si="125"/>
        <v>11607566.07</v>
      </c>
      <c r="N380" t="s">
        <v>628</v>
      </c>
      <c r="O380">
        <v>27780357.48</v>
      </c>
      <c r="P380" s="28">
        <v>10113024.779999999</v>
      </c>
      <c r="Q380" s="28">
        <v>0</v>
      </c>
      <c r="R380" s="32">
        <v>37893382.259999998</v>
      </c>
      <c r="S380" s="8">
        <f t="shared" si="126"/>
        <v>11607566.070000002</v>
      </c>
      <c r="T380" s="8">
        <f t="shared" si="127"/>
        <v>0</v>
      </c>
      <c r="U380" s="11">
        <v>0</v>
      </c>
    </row>
    <row r="381" spans="1:140" s="22" customFormat="1" ht="13.5" customHeight="1" x14ac:dyDescent="0.25">
      <c r="A381" s="18"/>
      <c r="B381" s="18"/>
      <c r="C381" s="19"/>
      <c r="D381" s="20" t="s">
        <v>630</v>
      </c>
      <c r="E381" s="21">
        <f>SUM(E382)</f>
        <v>0</v>
      </c>
      <c r="F381" s="21">
        <f t="shared" ref="F381:J381" si="145">SUM(F382)</f>
        <v>0</v>
      </c>
      <c r="G381" s="21">
        <f t="shared" si="145"/>
        <v>0</v>
      </c>
      <c r="H381" s="21">
        <f t="shared" si="145"/>
        <v>0</v>
      </c>
      <c r="I381" s="21">
        <f t="shared" si="145"/>
        <v>0</v>
      </c>
      <c r="J381" s="21">
        <f t="shared" si="145"/>
        <v>0</v>
      </c>
      <c r="K381" s="24"/>
      <c r="L381" s="11"/>
      <c r="M381" s="30">
        <f t="shared" si="125"/>
        <v>-11607566.07</v>
      </c>
      <c r="N381" t="s">
        <v>630</v>
      </c>
      <c r="O381">
        <v>0</v>
      </c>
      <c r="P381" s="28">
        <v>11607566.07</v>
      </c>
      <c r="Q381" s="28">
        <v>0</v>
      </c>
      <c r="R381" s="32">
        <v>11607566.07</v>
      </c>
      <c r="S381" s="8">
        <f t="shared" si="126"/>
        <v>-11607566.07</v>
      </c>
      <c r="T381" s="8">
        <f t="shared" si="127"/>
        <v>0</v>
      </c>
      <c r="U381" s="11">
        <v>0</v>
      </c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</row>
    <row r="382" spans="1:140" ht="13.5" customHeight="1" x14ac:dyDescent="0.25">
      <c r="A382" s="1"/>
      <c r="B382" s="1"/>
      <c r="C382" s="2"/>
      <c r="D382" s="4" t="s">
        <v>631</v>
      </c>
      <c r="E382" s="11"/>
      <c r="F382" s="11"/>
      <c r="G382" s="11">
        <v>0</v>
      </c>
      <c r="H382" s="11">
        <f>E382+F382-G382</f>
        <v>0</v>
      </c>
      <c r="I382" s="11">
        <v>0</v>
      </c>
      <c r="J382" s="11">
        <f t="shared" si="144"/>
        <v>0</v>
      </c>
      <c r="M382" s="30">
        <f t="shared" si="125"/>
        <v>-11607566.07</v>
      </c>
      <c r="N382" t="s">
        <v>631</v>
      </c>
      <c r="O382">
        <v>0</v>
      </c>
      <c r="P382" s="28">
        <v>11607566.07</v>
      </c>
      <c r="Q382" s="28">
        <v>0</v>
      </c>
      <c r="R382" s="32">
        <v>11607566.07</v>
      </c>
      <c r="S382" s="8">
        <f t="shared" si="126"/>
        <v>-11607566.07</v>
      </c>
      <c r="T382" s="8">
        <f t="shared" si="127"/>
        <v>0</v>
      </c>
      <c r="U382" s="11">
        <v>0</v>
      </c>
    </row>
    <row r="383" spans="1:140" s="17" customFormat="1" ht="13.5" customHeight="1" x14ac:dyDescent="0.25">
      <c r="A383" s="13" t="s">
        <v>1343</v>
      </c>
      <c r="B383" s="13" t="s">
        <v>1201</v>
      </c>
      <c r="C383" s="14">
        <v>326298292</v>
      </c>
      <c r="D383" s="15">
        <v>5.4</v>
      </c>
      <c r="E383" s="16">
        <f>E384</f>
        <v>326298292</v>
      </c>
      <c r="F383" s="16">
        <f t="shared" ref="F383:J383" si="146">F384</f>
        <v>20000000</v>
      </c>
      <c r="G383" s="16">
        <f t="shared" si="146"/>
        <v>0</v>
      </c>
      <c r="H383" s="16">
        <f t="shared" si="146"/>
        <v>346298292</v>
      </c>
      <c r="I383" s="16">
        <f t="shared" si="146"/>
        <v>0</v>
      </c>
      <c r="J383" s="16">
        <f t="shared" si="146"/>
        <v>346298292</v>
      </c>
      <c r="K383" s="24"/>
      <c r="L383" s="11"/>
      <c r="M383" s="30">
        <f t="shared" si="125"/>
        <v>0</v>
      </c>
      <c r="N383">
        <v>5.4</v>
      </c>
      <c r="O383">
        <v>326298292</v>
      </c>
      <c r="P383" s="28">
        <v>20000000</v>
      </c>
      <c r="Q383" s="28">
        <v>0</v>
      </c>
      <c r="R383" s="32">
        <v>346298292</v>
      </c>
      <c r="S383" s="8">
        <f t="shared" si="126"/>
        <v>0</v>
      </c>
      <c r="T383" s="8">
        <f t="shared" si="127"/>
        <v>0</v>
      </c>
      <c r="U383" s="11">
        <v>0</v>
      </c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</row>
    <row r="384" spans="1:140" s="22" customFormat="1" ht="13.5" customHeight="1" x14ac:dyDescent="0.25">
      <c r="A384" s="18" t="s">
        <v>1344</v>
      </c>
      <c r="B384" s="18" t="s">
        <v>792</v>
      </c>
      <c r="C384" s="19">
        <v>326298292</v>
      </c>
      <c r="D384" s="20" t="s">
        <v>632</v>
      </c>
      <c r="E384" s="21">
        <f>SUM(E385:E386)</f>
        <v>326298292</v>
      </c>
      <c r="F384" s="21">
        <f t="shared" ref="F384:J384" si="147">SUM(F385:F386)</f>
        <v>20000000</v>
      </c>
      <c r="G384" s="21">
        <f t="shared" si="147"/>
        <v>0</v>
      </c>
      <c r="H384" s="21">
        <f t="shared" si="147"/>
        <v>346298292</v>
      </c>
      <c r="I384" s="21">
        <f t="shared" si="147"/>
        <v>0</v>
      </c>
      <c r="J384" s="21">
        <f t="shared" si="147"/>
        <v>346298292</v>
      </c>
      <c r="K384" s="24"/>
      <c r="L384" s="11"/>
      <c r="M384" s="30">
        <f t="shared" si="125"/>
        <v>0</v>
      </c>
      <c r="N384" t="s">
        <v>632</v>
      </c>
      <c r="O384">
        <v>326298292</v>
      </c>
      <c r="P384" s="28">
        <v>20000000</v>
      </c>
      <c r="Q384" s="28">
        <v>0</v>
      </c>
      <c r="R384" s="32">
        <v>346298292</v>
      </c>
      <c r="S384" s="8">
        <f t="shared" si="126"/>
        <v>0</v>
      </c>
      <c r="T384" s="8">
        <f t="shared" si="127"/>
        <v>0</v>
      </c>
      <c r="U384" s="11">
        <v>0</v>
      </c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</row>
    <row r="385" spans="1:140" ht="13.5" customHeight="1" x14ac:dyDescent="0.25">
      <c r="A385" s="1" t="s">
        <v>1345</v>
      </c>
      <c r="B385" s="1" t="s">
        <v>634</v>
      </c>
      <c r="C385" s="2">
        <v>20000000</v>
      </c>
      <c r="D385" s="4" t="s">
        <v>633</v>
      </c>
      <c r="E385" s="11">
        <v>20000000</v>
      </c>
      <c r="F385" s="11">
        <v>20000000</v>
      </c>
      <c r="G385" s="11">
        <v>0</v>
      </c>
      <c r="H385" s="11">
        <f>E385+F385-G385</f>
        <v>40000000</v>
      </c>
      <c r="I385" s="11">
        <v>0</v>
      </c>
      <c r="J385" s="11">
        <f t="shared" si="144"/>
        <v>40000000</v>
      </c>
      <c r="M385" s="30">
        <f t="shared" si="125"/>
        <v>0</v>
      </c>
      <c r="N385" t="s">
        <v>633</v>
      </c>
      <c r="O385">
        <v>20000000</v>
      </c>
      <c r="P385" s="28">
        <v>20000000</v>
      </c>
      <c r="Q385" s="28">
        <v>0</v>
      </c>
      <c r="R385" s="32">
        <v>40000000</v>
      </c>
      <c r="S385" s="8">
        <f t="shared" si="126"/>
        <v>0</v>
      </c>
      <c r="T385" s="8">
        <f t="shared" si="127"/>
        <v>0</v>
      </c>
      <c r="U385" s="11">
        <v>0</v>
      </c>
    </row>
    <row r="386" spans="1:140" ht="13.5" customHeight="1" x14ac:dyDescent="0.25">
      <c r="A386" s="1" t="s">
        <v>1346</v>
      </c>
      <c r="B386" s="1" t="s">
        <v>1347</v>
      </c>
      <c r="C386" s="2">
        <v>306298292</v>
      </c>
      <c r="D386" s="4" t="s">
        <v>635</v>
      </c>
      <c r="E386" s="11">
        <v>306298292</v>
      </c>
      <c r="F386" s="11">
        <v>0</v>
      </c>
      <c r="G386" s="11">
        <v>0</v>
      </c>
      <c r="H386" s="11">
        <f>E386+F386-G386</f>
        <v>306298292</v>
      </c>
      <c r="I386" s="11">
        <v>0</v>
      </c>
      <c r="J386" s="11">
        <f t="shared" si="144"/>
        <v>306298292</v>
      </c>
      <c r="M386" s="30">
        <f t="shared" si="125"/>
        <v>0</v>
      </c>
      <c r="N386" t="s">
        <v>635</v>
      </c>
      <c r="O386">
        <v>306298292</v>
      </c>
      <c r="P386" s="28">
        <v>0</v>
      </c>
      <c r="Q386" s="28">
        <v>0</v>
      </c>
      <c r="R386" s="32">
        <v>306298292</v>
      </c>
      <c r="S386" s="8">
        <f t="shared" si="126"/>
        <v>0</v>
      </c>
      <c r="T386" s="8">
        <f t="shared" si="127"/>
        <v>0</v>
      </c>
      <c r="U386" s="11">
        <v>0</v>
      </c>
    </row>
    <row r="387" spans="1:140" s="17" customFormat="1" ht="13.5" customHeight="1" x14ac:dyDescent="0.25">
      <c r="A387" s="13" t="s">
        <v>1348</v>
      </c>
      <c r="B387" s="13" t="s">
        <v>1349</v>
      </c>
      <c r="C387" s="14">
        <v>6699302702.9499998</v>
      </c>
      <c r="D387" s="15">
        <v>5.5</v>
      </c>
      <c r="E387" s="16">
        <f>E388+E391+E398+E400+E403+E405+E409</f>
        <v>6699302702.9499989</v>
      </c>
      <c r="F387" s="16">
        <f t="shared" ref="F387:J387" si="148">F388+F391+F398+F400+F403+F405+F409</f>
        <v>3650071861.3200002</v>
      </c>
      <c r="G387" s="16">
        <f t="shared" si="148"/>
        <v>7956708</v>
      </c>
      <c r="H387" s="16">
        <f t="shared" si="148"/>
        <v>10341417856.27</v>
      </c>
      <c r="I387" s="16">
        <f t="shared" si="148"/>
        <v>0</v>
      </c>
      <c r="J387" s="16">
        <f t="shared" si="148"/>
        <v>10341417856.27</v>
      </c>
      <c r="K387" s="24"/>
      <c r="L387" s="11"/>
      <c r="M387" s="30">
        <f t="shared" si="125"/>
        <v>-99067368.959999084</v>
      </c>
      <c r="N387">
        <v>5.5</v>
      </c>
      <c r="O387">
        <v>6798370071.9099998</v>
      </c>
      <c r="P387" s="28">
        <v>3650071861.3200002</v>
      </c>
      <c r="Q387" s="28">
        <v>7956708</v>
      </c>
      <c r="R387" s="32">
        <v>10440485225.23</v>
      </c>
      <c r="S387" s="8">
        <f t="shared" si="126"/>
        <v>0</v>
      </c>
      <c r="T387" s="8">
        <f t="shared" si="127"/>
        <v>0</v>
      </c>
      <c r="U387" s="11">
        <v>0</v>
      </c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</row>
    <row r="388" spans="1:140" s="22" customFormat="1" ht="13.5" customHeight="1" x14ac:dyDescent="0.25">
      <c r="A388" s="18" t="s">
        <v>1350</v>
      </c>
      <c r="B388" s="18" t="s">
        <v>1351</v>
      </c>
      <c r="C388" s="19">
        <v>291555379.19999999</v>
      </c>
      <c r="D388" s="20" t="s">
        <v>638</v>
      </c>
      <c r="E388" s="21">
        <f>SUM(E389:E390)</f>
        <v>291555379.19999999</v>
      </c>
      <c r="F388" s="21">
        <f t="shared" ref="F388:J388" si="149">SUM(F389:F390)</f>
        <v>436682527.85000002</v>
      </c>
      <c r="G388" s="21">
        <f t="shared" si="149"/>
        <v>0</v>
      </c>
      <c r="H388" s="21">
        <f t="shared" si="149"/>
        <v>728237907.05000007</v>
      </c>
      <c r="I388" s="21">
        <f t="shared" si="149"/>
        <v>0</v>
      </c>
      <c r="J388" s="21">
        <f t="shared" si="149"/>
        <v>728237907.05000007</v>
      </c>
      <c r="K388" s="24"/>
      <c r="L388" s="11"/>
      <c r="M388" s="30">
        <f t="shared" ref="M388:M429" si="150">H388-R388</f>
        <v>-99067368.959999919</v>
      </c>
      <c r="N388" t="s">
        <v>638</v>
      </c>
      <c r="O388">
        <v>390622748.16000003</v>
      </c>
      <c r="P388" s="28">
        <v>436682527.85000002</v>
      </c>
      <c r="Q388" s="28">
        <v>0</v>
      </c>
      <c r="R388" s="32">
        <v>827305276.00999999</v>
      </c>
      <c r="S388" s="8">
        <f t="shared" ref="S388:S429" si="151">F388-P388</f>
        <v>0</v>
      </c>
      <c r="T388" s="8">
        <f t="shared" ref="T388:T429" si="152">G388-Q388</f>
        <v>0</v>
      </c>
      <c r="U388" s="11">
        <v>0</v>
      </c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</row>
    <row r="389" spans="1:140" ht="13.5" customHeight="1" x14ac:dyDescent="0.25">
      <c r="A389" s="1"/>
      <c r="B389" s="1"/>
      <c r="C389" s="2"/>
      <c r="D389" s="4" t="s">
        <v>640</v>
      </c>
      <c r="E389" s="11"/>
      <c r="F389" s="11">
        <v>104700637.84999999</v>
      </c>
      <c r="G389" s="11">
        <v>0</v>
      </c>
      <c r="H389" s="11">
        <f>E389+F389-G389</f>
        <v>104700637.84999999</v>
      </c>
      <c r="I389" s="11">
        <v>0</v>
      </c>
      <c r="J389" s="11">
        <f t="shared" si="144"/>
        <v>104700637.84999999</v>
      </c>
      <c r="M389" s="30">
        <f t="shared" si="150"/>
        <v>0</v>
      </c>
      <c r="N389" t="s">
        <v>640</v>
      </c>
      <c r="O389">
        <v>0</v>
      </c>
      <c r="P389" s="28">
        <v>104700637.84999999</v>
      </c>
      <c r="Q389" s="28">
        <v>0</v>
      </c>
      <c r="R389" s="32">
        <v>104700637.84999999</v>
      </c>
      <c r="S389" s="8">
        <f t="shared" si="151"/>
        <v>0</v>
      </c>
      <c r="T389" s="8">
        <f t="shared" si="152"/>
        <v>0</v>
      </c>
      <c r="U389" s="11">
        <v>0</v>
      </c>
    </row>
    <row r="390" spans="1:140" ht="13.5" customHeight="1" x14ac:dyDescent="0.25">
      <c r="A390" s="1" t="s">
        <v>1352</v>
      </c>
      <c r="B390" s="1" t="s">
        <v>1305</v>
      </c>
      <c r="C390" s="2">
        <v>291555379.19999999</v>
      </c>
      <c r="D390" s="4" t="s">
        <v>641</v>
      </c>
      <c r="E390" s="3">
        <v>291555379.19999999</v>
      </c>
      <c r="F390" s="11">
        <v>331981890</v>
      </c>
      <c r="G390" s="11">
        <v>0</v>
      </c>
      <c r="H390" s="11">
        <f>E390+F390-G390</f>
        <v>623537269.20000005</v>
      </c>
      <c r="I390" s="11">
        <v>0</v>
      </c>
      <c r="J390" s="11">
        <f t="shared" si="144"/>
        <v>623537269.20000005</v>
      </c>
      <c r="M390" s="30">
        <f t="shared" si="150"/>
        <v>-99067368.959999919</v>
      </c>
      <c r="N390" t="s">
        <v>641</v>
      </c>
      <c r="O390">
        <v>390622748.16000003</v>
      </c>
      <c r="P390" s="28">
        <v>331981890</v>
      </c>
      <c r="Q390" s="28">
        <v>0</v>
      </c>
      <c r="R390" s="32">
        <v>722604638.15999997</v>
      </c>
      <c r="S390" s="8">
        <f t="shared" si="151"/>
        <v>0</v>
      </c>
      <c r="T390" s="8">
        <f t="shared" si="152"/>
        <v>0</v>
      </c>
      <c r="U390" s="11">
        <v>0</v>
      </c>
    </row>
    <row r="391" spans="1:140" s="22" customFormat="1" ht="13.5" customHeight="1" x14ac:dyDescent="0.25">
      <c r="A391" s="18" t="s">
        <v>1353</v>
      </c>
      <c r="B391" s="18" t="s">
        <v>1354</v>
      </c>
      <c r="C391" s="19">
        <v>5027109354.7299995</v>
      </c>
      <c r="D391" s="20" t="s">
        <v>642</v>
      </c>
      <c r="E391" s="21">
        <f>SUM(E392:E397)</f>
        <v>5027109354.7299995</v>
      </c>
      <c r="F391" s="21">
        <f t="shared" ref="F391:J391" si="153">SUM(F392:F397)</f>
        <v>1745185277.6700001</v>
      </c>
      <c r="G391" s="21">
        <f t="shared" si="153"/>
        <v>7956708</v>
      </c>
      <c r="H391" s="21">
        <f t="shared" si="153"/>
        <v>6764337924.3999996</v>
      </c>
      <c r="I391" s="21">
        <f t="shared" si="153"/>
        <v>0</v>
      </c>
      <c r="J391" s="21">
        <f t="shared" si="153"/>
        <v>6764337924.3999996</v>
      </c>
      <c r="K391" s="24"/>
      <c r="L391" s="11"/>
      <c r="M391" s="30">
        <f t="shared" si="150"/>
        <v>0</v>
      </c>
      <c r="N391" t="s">
        <v>642</v>
      </c>
      <c r="O391">
        <v>5027109354.7299995</v>
      </c>
      <c r="P391" s="28">
        <v>1745185277.6700001</v>
      </c>
      <c r="Q391" s="28">
        <v>7956708</v>
      </c>
      <c r="R391" s="32">
        <v>6764337924.3999996</v>
      </c>
      <c r="S391" s="8">
        <f t="shared" si="151"/>
        <v>0</v>
      </c>
      <c r="T391" s="8">
        <f t="shared" si="152"/>
        <v>0</v>
      </c>
      <c r="U391" s="11">
        <v>0</v>
      </c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</row>
    <row r="392" spans="1:140" ht="13.5" customHeight="1" x14ac:dyDescent="0.25">
      <c r="A392" s="1" t="s">
        <v>1355</v>
      </c>
      <c r="B392" s="1" t="s">
        <v>1260</v>
      </c>
      <c r="C392" s="2">
        <v>5000000</v>
      </c>
      <c r="D392" s="4" t="s">
        <v>644</v>
      </c>
      <c r="E392" s="11">
        <v>5000000</v>
      </c>
      <c r="F392" s="11">
        <v>0</v>
      </c>
      <c r="G392" s="11">
        <v>0</v>
      </c>
      <c r="H392" s="11">
        <f t="shared" ref="H392:H397" si="154">E392+F392-G392</f>
        <v>5000000</v>
      </c>
      <c r="I392" s="11">
        <v>0</v>
      </c>
      <c r="J392" s="11">
        <f t="shared" si="144"/>
        <v>5000000</v>
      </c>
      <c r="M392" s="30">
        <f t="shared" si="150"/>
        <v>0</v>
      </c>
      <c r="N392" t="s">
        <v>644</v>
      </c>
      <c r="O392">
        <v>5000000</v>
      </c>
      <c r="P392" s="28">
        <v>0</v>
      </c>
      <c r="Q392" s="28">
        <v>0</v>
      </c>
      <c r="R392" s="32">
        <v>5000000</v>
      </c>
      <c r="S392" s="8">
        <f t="shared" si="151"/>
        <v>0</v>
      </c>
      <c r="T392" s="8">
        <f t="shared" si="152"/>
        <v>0</v>
      </c>
      <c r="U392" s="11">
        <v>0</v>
      </c>
    </row>
    <row r="393" spans="1:140" ht="13.5" customHeight="1" x14ac:dyDescent="0.25">
      <c r="A393" s="1" t="s">
        <v>1356</v>
      </c>
      <c r="B393" s="1" t="s">
        <v>1305</v>
      </c>
      <c r="C393" s="2">
        <v>10721100</v>
      </c>
      <c r="D393" s="4" t="s">
        <v>645</v>
      </c>
      <c r="E393" s="11">
        <v>10721100</v>
      </c>
      <c r="F393" s="11">
        <v>0</v>
      </c>
      <c r="G393" s="11">
        <v>0</v>
      </c>
      <c r="H393" s="11">
        <f t="shared" si="154"/>
        <v>10721100</v>
      </c>
      <c r="I393" s="11">
        <v>0</v>
      </c>
      <c r="J393" s="11">
        <f t="shared" si="144"/>
        <v>10721100</v>
      </c>
      <c r="M393" s="30">
        <f t="shared" si="150"/>
        <v>0</v>
      </c>
      <c r="N393" t="s">
        <v>645</v>
      </c>
      <c r="O393">
        <v>10721100</v>
      </c>
      <c r="P393" s="28">
        <v>0</v>
      </c>
      <c r="Q393" s="28">
        <v>0</v>
      </c>
      <c r="R393" s="32">
        <v>10721100</v>
      </c>
      <c r="S393" s="8">
        <f t="shared" si="151"/>
        <v>0</v>
      </c>
      <c r="T393" s="8">
        <f t="shared" si="152"/>
        <v>0</v>
      </c>
      <c r="U393" s="11">
        <v>0</v>
      </c>
    </row>
    <row r="394" spans="1:140" ht="13.5" customHeight="1" x14ac:dyDescent="0.25">
      <c r="A394" s="1" t="s">
        <v>1357</v>
      </c>
      <c r="B394" s="1" t="s">
        <v>1358</v>
      </c>
      <c r="C394" s="2">
        <v>19299694</v>
      </c>
      <c r="D394" s="4" t="s">
        <v>646</v>
      </c>
      <c r="E394" s="11">
        <v>19299694</v>
      </c>
      <c r="F394" s="11">
        <v>8000000</v>
      </c>
      <c r="G394" s="11">
        <v>0</v>
      </c>
      <c r="H394" s="11">
        <f t="shared" si="154"/>
        <v>27299694</v>
      </c>
      <c r="I394" s="11">
        <v>0</v>
      </c>
      <c r="J394" s="11">
        <f t="shared" si="144"/>
        <v>27299694</v>
      </c>
      <c r="M394" s="30">
        <f t="shared" si="150"/>
        <v>0</v>
      </c>
      <c r="N394" t="s">
        <v>646</v>
      </c>
      <c r="O394">
        <v>19299694</v>
      </c>
      <c r="P394" s="28">
        <v>8000000</v>
      </c>
      <c r="Q394" s="28">
        <v>0</v>
      </c>
      <c r="R394" s="32">
        <v>27299694</v>
      </c>
      <c r="S394" s="8">
        <f t="shared" si="151"/>
        <v>0</v>
      </c>
      <c r="T394" s="8">
        <f t="shared" si="152"/>
        <v>0</v>
      </c>
      <c r="U394" s="11">
        <v>0</v>
      </c>
    </row>
    <row r="395" spans="1:140" ht="13.5" customHeight="1" x14ac:dyDescent="0.25">
      <c r="A395" s="1" t="s">
        <v>1359</v>
      </c>
      <c r="B395" s="1" t="s">
        <v>1077</v>
      </c>
      <c r="C395" s="2">
        <v>4695551503.2299995</v>
      </c>
      <c r="D395" s="4" t="s">
        <v>648</v>
      </c>
      <c r="E395" s="11">
        <v>4695551503.2299995</v>
      </c>
      <c r="F395" s="11">
        <v>1594526268.4000001</v>
      </c>
      <c r="G395" s="11">
        <v>7956708</v>
      </c>
      <c r="H395" s="11">
        <f t="shared" si="154"/>
        <v>6282121063.6299992</v>
      </c>
      <c r="I395" s="11">
        <v>0</v>
      </c>
      <c r="J395" s="11">
        <f t="shared" si="144"/>
        <v>6282121063.6299992</v>
      </c>
      <c r="M395" s="30">
        <f t="shared" si="150"/>
        <v>0</v>
      </c>
      <c r="N395" t="s">
        <v>648</v>
      </c>
      <c r="O395">
        <v>4695551503.2299995</v>
      </c>
      <c r="P395" s="28">
        <v>1594526268.4000001</v>
      </c>
      <c r="Q395" s="28">
        <v>7956708</v>
      </c>
      <c r="R395" s="32">
        <v>6282121063.6300001</v>
      </c>
      <c r="S395" s="8">
        <f t="shared" si="151"/>
        <v>0</v>
      </c>
      <c r="T395" s="8">
        <f t="shared" si="152"/>
        <v>0</v>
      </c>
      <c r="U395" s="11">
        <v>0</v>
      </c>
    </row>
    <row r="396" spans="1:140" ht="13.5" customHeight="1" x14ac:dyDescent="0.25">
      <c r="A396" s="1"/>
      <c r="B396" s="1"/>
      <c r="C396" s="2"/>
      <c r="D396" s="4" t="s">
        <v>649</v>
      </c>
      <c r="E396" s="11"/>
      <c r="F396" s="11">
        <v>26553.27</v>
      </c>
      <c r="G396" s="11">
        <v>0</v>
      </c>
      <c r="H396" s="11">
        <f t="shared" si="154"/>
        <v>26553.27</v>
      </c>
      <c r="I396" s="11">
        <v>0</v>
      </c>
      <c r="J396" s="11">
        <f t="shared" si="144"/>
        <v>26553.27</v>
      </c>
      <c r="M396" s="30">
        <f t="shared" si="150"/>
        <v>0</v>
      </c>
      <c r="N396" t="s">
        <v>649</v>
      </c>
      <c r="O396">
        <v>0</v>
      </c>
      <c r="P396" s="28">
        <v>26553.27</v>
      </c>
      <c r="Q396" s="28">
        <v>0</v>
      </c>
      <c r="R396" s="32">
        <v>26553.27</v>
      </c>
      <c r="S396" s="8">
        <f t="shared" si="151"/>
        <v>0</v>
      </c>
      <c r="T396" s="8">
        <f t="shared" si="152"/>
        <v>0</v>
      </c>
      <c r="U396" s="11">
        <v>0</v>
      </c>
    </row>
    <row r="397" spans="1:140" ht="13.5" customHeight="1" x14ac:dyDescent="0.25">
      <c r="A397" s="1" t="s">
        <v>1360</v>
      </c>
      <c r="B397" s="1" t="s">
        <v>1361</v>
      </c>
      <c r="C397" s="2">
        <v>296537057.5</v>
      </c>
      <c r="D397" s="4" t="s">
        <v>651</v>
      </c>
      <c r="E397" s="11">
        <v>296537057.5</v>
      </c>
      <c r="F397" s="11">
        <v>142632456</v>
      </c>
      <c r="G397" s="11">
        <v>0</v>
      </c>
      <c r="H397" s="11">
        <f t="shared" si="154"/>
        <v>439169513.5</v>
      </c>
      <c r="I397" s="11">
        <v>0</v>
      </c>
      <c r="J397" s="11">
        <f t="shared" si="144"/>
        <v>439169513.5</v>
      </c>
      <c r="M397" s="30">
        <f t="shared" si="150"/>
        <v>0</v>
      </c>
      <c r="N397" t="s">
        <v>651</v>
      </c>
      <c r="O397">
        <v>296537057.5</v>
      </c>
      <c r="P397" s="28">
        <v>142632456</v>
      </c>
      <c r="Q397" s="28">
        <v>0</v>
      </c>
      <c r="R397" s="32">
        <v>439169513.5</v>
      </c>
      <c r="S397" s="8">
        <f t="shared" si="151"/>
        <v>0</v>
      </c>
      <c r="T397" s="8">
        <f t="shared" si="152"/>
        <v>0</v>
      </c>
      <c r="U397" s="11">
        <v>0</v>
      </c>
    </row>
    <row r="398" spans="1:140" s="22" customFormat="1" ht="13.5" customHeight="1" x14ac:dyDescent="0.25">
      <c r="A398" s="18" t="s">
        <v>1362</v>
      </c>
      <c r="B398" s="18" t="s">
        <v>1363</v>
      </c>
      <c r="C398" s="19">
        <v>300254827.01999998</v>
      </c>
      <c r="D398" s="20" t="s">
        <v>653</v>
      </c>
      <c r="E398" s="21">
        <f>SUM(E399)</f>
        <v>300254827.01999998</v>
      </c>
      <c r="F398" s="21">
        <f t="shared" ref="F398:J398" si="155">SUM(F399)</f>
        <v>94817355.799999997</v>
      </c>
      <c r="G398" s="21">
        <f t="shared" si="155"/>
        <v>0</v>
      </c>
      <c r="H398" s="21">
        <f t="shared" si="155"/>
        <v>395072182.81999999</v>
      </c>
      <c r="I398" s="21">
        <f t="shared" si="155"/>
        <v>0</v>
      </c>
      <c r="J398" s="21">
        <f t="shared" si="155"/>
        <v>395072182.81999999</v>
      </c>
      <c r="K398" s="24"/>
      <c r="L398" s="11"/>
      <c r="M398" s="30">
        <f t="shared" si="150"/>
        <v>0</v>
      </c>
      <c r="N398" t="s">
        <v>653</v>
      </c>
      <c r="O398">
        <v>300254827.01999998</v>
      </c>
      <c r="P398" s="28">
        <v>94817355.799999997</v>
      </c>
      <c r="Q398" s="28">
        <v>0</v>
      </c>
      <c r="R398" s="32">
        <v>395072182.81999999</v>
      </c>
      <c r="S398" s="8">
        <f t="shared" si="151"/>
        <v>0</v>
      </c>
      <c r="T398" s="8">
        <f t="shared" si="152"/>
        <v>0</v>
      </c>
      <c r="U398" s="11">
        <v>0</v>
      </c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</row>
    <row r="399" spans="1:140" ht="13.5" customHeight="1" x14ac:dyDescent="0.25">
      <c r="A399" s="1" t="s">
        <v>1364</v>
      </c>
      <c r="B399" s="1" t="s">
        <v>1358</v>
      </c>
      <c r="C399" s="2">
        <v>300254827.01999998</v>
      </c>
      <c r="D399" s="4" t="s">
        <v>655</v>
      </c>
      <c r="E399" s="11">
        <v>300254827.01999998</v>
      </c>
      <c r="F399" s="11">
        <v>94817355.799999997</v>
      </c>
      <c r="G399" s="11">
        <v>0</v>
      </c>
      <c r="H399" s="11">
        <f>E399+F399-G399</f>
        <v>395072182.81999999</v>
      </c>
      <c r="I399" s="11">
        <v>0</v>
      </c>
      <c r="J399" s="11">
        <f t="shared" si="144"/>
        <v>395072182.81999999</v>
      </c>
      <c r="M399" s="30">
        <f t="shared" si="150"/>
        <v>0</v>
      </c>
      <c r="N399" t="s">
        <v>655</v>
      </c>
      <c r="O399">
        <v>300254827.01999998</v>
      </c>
      <c r="P399" s="28">
        <v>94817355.799999997</v>
      </c>
      <c r="Q399" s="28">
        <v>0</v>
      </c>
      <c r="R399" s="32">
        <v>395072182.81999999</v>
      </c>
      <c r="S399" s="8">
        <f t="shared" si="151"/>
        <v>0</v>
      </c>
      <c r="T399" s="8">
        <f t="shared" si="152"/>
        <v>0</v>
      </c>
      <c r="U399" s="11">
        <v>0</v>
      </c>
    </row>
    <row r="400" spans="1:140" s="22" customFormat="1" ht="13.5" customHeight="1" x14ac:dyDescent="0.25">
      <c r="A400" s="18" t="s">
        <v>1365</v>
      </c>
      <c r="B400" s="18" t="s">
        <v>1366</v>
      </c>
      <c r="C400" s="19">
        <v>8100000</v>
      </c>
      <c r="D400" s="20" t="s">
        <v>656</v>
      </c>
      <c r="E400" s="21">
        <f>SUM(E401:E402)</f>
        <v>8100000</v>
      </c>
      <c r="F400" s="21">
        <f t="shared" ref="F400:J400" si="156">SUM(F401:F402)</f>
        <v>22632178</v>
      </c>
      <c r="G400" s="21">
        <f t="shared" si="156"/>
        <v>0</v>
      </c>
      <c r="H400" s="21">
        <f t="shared" si="156"/>
        <v>30732178</v>
      </c>
      <c r="I400" s="21">
        <f t="shared" si="156"/>
        <v>0</v>
      </c>
      <c r="J400" s="21">
        <f t="shared" si="156"/>
        <v>30732178</v>
      </c>
      <c r="K400" s="24"/>
      <c r="L400" s="11"/>
      <c r="M400" s="30">
        <f t="shared" si="150"/>
        <v>0</v>
      </c>
      <c r="N400" t="s">
        <v>656</v>
      </c>
      <c r="O400">
        <v>8100000</v>
      </c>
      <c r="P400" s="28">
        <v>22632178</v>
      </c>
      <c r="Q400" s="28">
        <v>0</v>
      </c>
      <c r="R400" s="32">
        <v>30732178</v>
      </c>
      <c r="S400" s="8">
        <f t="shared" si="151"/>
        <v>0</v>
      </c>
      <c r="T400" s="8">
        <f t="shared" si="152"/>
        <v>0</v>
      </c>
      <c r="U400" s="11">
        <v>0</v>
      </c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</row>
    <row r="401" spans="1:140" ht="13.5" customHeight="1" x14ac:dyDescent="0.25">
      <c r="A401" s="1" t="s">
        <v>1367</v>
      </c>
      <c r="B401" s="1" t="s">
        <v>1260</v>
      </c>
      <c r="C401" s="2">
        <v>8100000</v>
      </c>
      <c r="D401" s="4" t="s">
        <v>658</v>
      </c>
      <c r="E401" s="11">
        <v>8100000</v>
      </c>
      <c r="F401" s="11">
        <v>2700000</v>
      </c>
      <c r="G401" s="11">
        <v>0</v>
      </c>
      <c r="H401" s="11">
        <f>E401+F401-G401</f>
        <v>10800000</v>
      </c>
      <c r="I401" s="11">
        <v>0</v>
      </c>
      <c r="J401" s="11">
        <f t="shared" si="144"/>
        <v>10800000</v>
      </c>
      <c r="M401" s="30">
        <f t="shared" si="150"/>
        <v>0</v>
      </c>
      <c r="N401" t="s">
        <v>658</v>
      </c>
      <c r="O401">
        <v>8100000</v>
      </c>
      <c r="P401" s="28">
        <v>2700000</v>
      </c>
      <c r="Q401" s="28">
        <v>0</v>
      </c>
      <c r="R401" s="32">
        <v>10800000</v>
      </c>
      <c r="S401" s="8">
        <f t="shared" si="151"/>
        <v>0</v>
      </c>
      <c r="T401" s="8">
        <f t="shared" si="152"/>
        <v>0</v>
      </c>
      <c r="U401" s="11">
        <v>0</v>
      </c>
    </row>
    <row r="402" spans="1:140" ht="13.5" customHeight="1" x14ac:dyDescent="0.25">
      <c r="A402" s="1"/>
      <c r="B402" s="1"/>
      <c r="C402" s="2"/>
      <c r="D402" s="4" t="s">
        <v>659</v>
      </c>
      <c r="E402" s="11"/>
      <c r="F402" s="11">
        <v>19932178</v>
      </c>
      <c r="G402" s="11">
        <v>0</v>
      </c>
      <c r="H402" s="11">
        <f>E402+F402-G402</f>
        <v>19932178</v>
      </c>
      <c r="I402" s="11">
        <v>0</v>
      </c>
      <c r="J402" s="11">
        <f t="shared" si="144"/>
        <v>19932178</v>
      </c>
      <c r="M402" s="30">
        <f t="shared" si="150"/>
        <v>0</v>
      </c>
      <c r="N402" t="s">
        <v>659</v>
      </c>
      <c r="O402">
        <v>0</v>
      </c>
      <c r="P402" s="28">
        <v>19932178</v>
      </c>
      <c r="Q402" s="28">
        <v>0</v>
      </c>
      <c r="R402" s="32">
        <v>19932178</v>
      </c>
      <c r="S402" s="8">
        <f t="shared" si="151"/>
        <v>0</v>
      </c>
      <c r="T402" s="8">
        <f t="shared" si="152"/>
        <v>0</v>
      </c>
      <c r="U402" s="11">
        <v>0</v>
      </c>
    </row>
    <row r="403" spans="1:140" s="22" customFormat="1" ht="13.5" customHeight="1" x14ac:dyDescent="0.25">
      <c r="A403" s="18" t="s">
        <v>1368</v>
      </c>
      <c r="B403" s="18" t="s">
        <v>1369</v>
      </c>
      <c r="C403" s="19">
        <v>138731713</v>
      </c>
      <c r="D403" s="20" t="s">
        <v>660</v>
      </c>
      <c r="E403" s="21">
        <f>SUM(E404)</f>
        <v>138731713</v>
      </c>
      <c r="F403" s="21">
        <f t="shared" ref="F403:J403" si="157">SUM(F404)</f>
        <v>281093954</v>
      </c>
      <c r="G403" s="21">
        <f t="shared" si="157"/>
        <v>0</v>
      </c>
      <c r="H403" s="21">
        <f t="shared" si="157"/>
        <v>419825667</v>
      </c>
      <c r="I403" s="21">
        <f t="shared" si="157"/>
        <v>0</v>
      </c>
      <c r="J403" s="21">
        <f t="shared" si="157"/>
        <v>419825667</v>
      </c>
      <c r="K403" s="24"/>
      <c r="L403" s="11"/>
      <c r="M403" s="30">
        <f t="shared" si="150"/>
        <v>0</v>
      </c>
      <c r="N403" t="s">
        <v>660</v>
      </c>
      <c r="O403">
        <v>138731713</v>
      </c>
      <c r="P403" s="28">
        <v>281093954</v>
      </c>
      <c r="Q403" s="28">
        <v>0</v>
      </c>
      <c r="R403" s="32">
        <v>419825667</v>
      </c>
      <c r="S403" s="8">
        <f t="shared" si="151"/>
        <v>0</v>
      </c>
      <c r="T403" s="8">
        <f t="shared" si="152"/>
        <v>0</v>
      </c>
      <c r="U403" s="11">
        <v>0</v>
      </c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</row>
    <row r="404" spans="1:140" ht="13.5" customHeight="1" x14ac:dyDescent="0.25">
      <c r="A404" s="1" t="s">
        <v>1370</v>
      </c>
      <c r="B404" s="1" t="s">
        <v>1305</v>
      </c>
      <c r="C404" s="2">
        <v>138731713</v>
      </c>
      <c r="D404" s="4" t="s">
        <v>662</v>
      </c>
      <c r="E404" s="11">
        <v>138731713</v>
      </c>
      <c r="F404" s="11">
        <v>281093954</v>
      </c>
      <c r="G404" s="11">
        <v>0</v>
      </c>
      <c r="H404" s="11">
        <f>E404+F404-G404</f>
        <v>419825667</v>
      </c>
      <c r="I404" s="11">
        <v>0</v>
      </c>
      <c r="J404" s="11">
        <f t="shared" si="144"/>
        <v>419825667</v>
      </c>
      <c r="M404" s="30">
        <f t="shared" si="150"/>
        <v>0</v>
      </c>
      <c r="N404" t="s">
        <v>662</v>
      </c>
      <c r="O404">
        <v>138731713</v>
      </c>
      <c r="P404" s="28">
        <v>281093954</v>
      </c>
      <c r="Q404" s="28">
        <v>0</v>
      </c>
      <c r="R404" s="32">
        <v>419825667</v>
      </c>
      <c r="S404" s="8">
        <f t="shared" si="151"/>
        <v>0</v>
      </c>
      <c r="T404" s="8">
        <f t="shared" si="152"/>
        <v>0</v>
      </c>
      <c r="U404" s="11">
        <v>0</v>
      </c>
    </row>
    <row r="405" spans="1:140" s="22" customFormat="1" ht="13.5" customHeight="1" x14ac:dyDescent="0.25">
      <c r="A405" s="18" t="s">
        <v>1371</v>
      </c>
      <c r="B405" s="18" t="s">
        <v>1372</v>
      </c>
      <c r="C405" s="19">
        <v>824520230</v>
      </c>
      <c r="D405" s="20" t="s">
        <v>663</v>
      </c>
      <c r="E405" s="21">
        <f>SUM(E406:E408)</f>
        <v>824520230</v>
      </c>
      <c r="F405" s="21">
        <f t="shared" ref="F405:J405" si="158">SUM(F406:F408)</f>
        <v>843866340</v>
      </c>
      <c r="G405" s="21">
        <f t="shared" si="158"/>
        <v>0</v>
      </c>
      <c r="H405" s="21">
        <f t="shared" si="158"/>
        <v>1668386570</v>
      </c>
      <c r="I405" s="21">
        <f t="shared" si="158"/>
        <v>0</v>
      </c>
      <c r="J405" s="21">
        <f t="shared" si="158"/>
        <v>1668386570</v>
      </c>
      <c r="K405" s="24"/>
      <c r="L405" s="11"/>
      <c r="M405" s="30">
        <f t="shared" si="150"/>
        <v>0</v>
      </c>
      <c r="N405" t="s">
        <v>663</v>
      </c>
      <c r="O405">
        <v>824520230</v>
      </c>
      <c r="P405" s="28">
        <v>843866340</v>
      </c>
      <c r="Q405" s="28">
        <v>0</v>
      </c>
      <c r="R405" s="32">
        <v>1668386570</v>
      </c>
      <c r="S405" s="8">
        <f t="shared" si="151"/>
        <v>0</v>
      </c>
      <c r="T405" s="8">
        <f t="shared" si="152"/>
        <v>0</v>
      </c>
      <c r="U405" s="11">
        <v>0</v>
      </c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</row>
    <row r="406" spans="1:140" ht="13.5" customHeight="1" x14ac:dyDescent="0.25">
      <c r="A406" s="1" t="s">
        <v>1373</v>
      </c>
      <c r="B406" s="1" t="s">
        <v>1305</v>
      </c>
      <c r="C406" s="2">
        <v>805736897</v>
      </c>
      <c r="D406" s="4" t="s">
        <v>665</v>
      </c>
      <c r="E406" s="11">
        <v>805736897</v>
      </c>
      <c r="F406" s="11">
        <v>834866340</v>
      </c>
      <c r="G406" s="11">
        <v>0</v>
      </c>
      <c r="H406" s="11">
        <f>E406+F406-G406</f>
        <v>1640603237</v>
      </c>
      <c r="I406" s="11">
        <v>0</v>
      </c>
      <c r="J406" s="11">
        <f t="shared" si="144"/>
        <v>1640603237</v>
      </c>
      <c r="M406" s="30">
        <f t="shared" si="150"/>
        <v>0</v>
      </c>
      <c r="N406" t="s">
        <v>665</v>
      </c>
      <c r="O406">
        <v>805736897</v>
      </c>
      <c r="P406" s="28">
        <v>834866340</v>
      </c>
      <c r="Q406" s="28">
        <v>0</v>
      </c>
      <c r="R406" s="32">
        <v>1640603237</v>
      </c>
      <c r="S406" s="8">
        <f t="shared" si="151"/>
        <v>0</v>
      </c>
      <c r="T406" s="8">
        <f t="shared" si="152"/>
        <v>0</v>
      </c>
      <c r="U406" s="11">
        <v>0</v>
      </c>
    </row>
    <row r="407" spans="1:140" ht="13.5" customHeight="1" x14ac:dyDescent="0.25">
      <c r="A407" s="1" t="s">
        <v>1374</v>
      </c>
      <c r="B407" s="1" t="s">
        <v>1358</v>
      </c>
      <c r="C407" s="2">
        <v>18783333</v>
      </c>
      <c r="D407" s="4" t="s">
        <v>666</v>
      </c>
      <c r="E407" s="11">
        <v>18783333</v>
      </c>
      <c r="F407" s="11">
        <f>6500000+2500000</f>
        <v>9000000</v>
      </c>
      <c r="G407" s="11">
        <v>0</v>
      </c>
      <c r="H407" s="11">
        <f>E407+F407-G407</f>
        <v>27783333</v>
      </c>
      <c r="I407" s="11">
        <v>0</v>
      </c>
      <c r="J407" s="11">
        <f t="shared" si="144"/>
        <v>27783333</v>
      </c>
      <c r="M407" s="30">
        <f t="shared" si="150"/>
        <v>2500000</v>
      </c>
      <c r="N407" t="s">
        <v>666</v>
      </c>
      <c r="O407">
        <v>18783333</v>
      </c>
      <c r="P407" s="28">
        <v>6500000</v>
      </c>
      <c r="Q407" s="28">
        <v>0</v>
      </c>
      <c r="R407" s="32">
        <v>25283333</v>
      </c>
      <c r="S407" s="8">
        <f t="shared" si="151"/>
        <v>2500000</v>
      </c>
      <c r="T407" s="8">
        <f t="shared" si="152"/>
        <v>0</v>
      </c>
      <c r="U407" s="11">
        <v>0</v>
      </c>
    </row>
    <row r="408" spans="1:140" ht="13.5" customHeight="1" x14ac:dyDescent="0.25">
      <c r="A408" s="1"/>
      <c r="B408" s="1"/>
      <c r="C408" s="2"/>
      <c r="D408" s="4" t="s">
        <v>667</v>
      </c>
      <c r="E408" s="11"/>
      <c r="F408" s="24"/>
      <c r="G408" s="11">
        <v>0</v>
      </c>
      <c r="H408" s="11">
        <f>E408+F408-G408</f>
        <v>0</v>
      </c>
      <c r="I408" s="11">
        <v>0</v>
      </c>
      <c r="J408" s="11">
        <f t="shared" si="144"/>
        <v>0</v>
      </c>
      <c r="M408" s="30">
        <f t="shared" si="150"/>
        <v>-2500000</v>
      </c>
      <c r="N408" t="s">
        <v>667</v>
      </c>
      <c r="O408">
        <v>0</v>
      </c>
      <c r="P408" s="28">
        <v>2500000</v>
      </c>
      <c r="Q408" s="28">
        <v>0</v>
      </c>
      <c r="R408" s="32">
        <v>2500000</v>
      </c>
      <c r="S408" s="8">
        <f t="shared" si="151"/>
        <v>-2500000</v>
      </c>
      <c r="T408" s="8">
        <f t="shared" si="152"/>
        <v>0</v>
      </c>
      <c r="U408" s="11">
        <v>0</v>
      </c>
    </row>
    <row r="409" spans="1:140" s="22" customFormat="1" ht="13.5" customHeight="1" x14ac:dyDescent="0.25">
      <c r="A409" s="18" t="s">
        <v>1375</v>
      </c>
      <c r="B409" s="18" t="s">
        <v>1376</v>
      </c>
      <c r="C409" s="19">
        <v>109031199</v>
      </c>
      <c r="D409" s="20" t="s">
        <v>668</v>
      </c>
      <c r="E409" s="21">
        <f>SUM(E410:E413)</f>
        <v>109031199</v>
      </c>
      <c r="F409" s="21">
        <f t="shared" ref="F409:J409" si="159">SUM(F410:F413)</f>
        <v>225794228</v>
      </c>
      <c r="G409" s="21">
        <f t="shared" si="159"/>
        <v>0</v>
      </c>
      <c r="H409" s="21">
        <f t="shared" si="159"/>
        <v>334825427</v>
      </c>
      <c r="I409" s="21">
        <f t="shared" si="159"/>
        <v>0</v>
      </c>
      <c r="J409" s="21">
        <f t="shared" si="159"/>
        <v>334825427</v>
      </c>
      <c r="K409" s="24"/>
      <c r="L409" s="11"/>
      <c r="M409" s="30">
        <f t="shared" si="150"/>
        <v>0</v>
      </c>
      <c r="N409" t="s">
        <v>668</v>
      </c>
      <c r="O409">
        <v>109031199</v>
      </c>
      <c r="P409" s="28">
        <v>225794228</v>
      </c>
      <c r="Q409" s="28">
        <v>0</v>
      </c>
      <c r="R409" s="32">
        <v>334825427</v>
      </c>
      <c r="S409" s="8">
        <f t="shared" si="151"/>
        <v>0</v>
      </c>
      <c r="T409" s="8">
        <f t="shared" si="152"/>
        <v>0</v>
      </c>
      <c r="U409" s="11">
        <v>0</v>
      </c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</row>
    <row r="410" spans="1:140" ht="13.5" customHeight="1" x14ac:dyDescent="0.25">
      <c r="A410" s="1" t="s">
        <v>1377</v>
      </c>
      <c r="B410" s="1" t="s">
        <v>1307</v>
      </c>
      <c r="C410" s="2">
        <v>18924240</v>
      </c>
      <c r="D410" s="4" t="s">
        <v>670</v>
      </c>
      <c r="E410" s="11">
        <v>18924240</v>
      </c>
      <c r="F410" s="11">
        <v>120000000</v>
      </c>
      <c r="G410" s="11">
        <v>0</v>
      </c>
      <c r="H410" s="11">
        <f>E410+F410-G410</f>
        <v>138924240</v>
      </c>
      <c r="I410" s="11">
        <v>0</v>
      </c>
      <c r="J410" s="11">
        <f t="shared" si="144"/>
        <v>138924240</v>
      </c>
      <c r="M410" s="30">
        <f t="shared" si="150"/>
        <v>18924240</v>
      </c>
      <c r="N410" t="s">
        <v>670</v>
      </c>
      <c r="O410">
        <v>0</v>
      </c>
      <c r="P410" s="28">
        <v>120000000</v>
      </c>
      <c r="Q410" s="28">
        <v>0</v>
      </c>
      <c r="R410" s="32">
        <v>120000000</v>
      </c>
      <c r="S410" s="8">
        <f t="shared" si="151"/>
        <v>0</v>
      </c>
      <c r="T410" s="8">
        <f t="shared" si="152"/>
        <v>0</v>
      </c>
      <c r="U410" s="11">
        <v>0</v>
      </c>
    </row>
    <row r="411" spans="1:140" ht="13.5" customHeight="1" x14ac:dyDescent="0.25">
      <c r="A411" s="1" t="s">
        <v>1378</v>
      </c>
      <c r="B411" s="1" t="s">
        <v>1379</v>
      </c>
      <c r="C411" s="2">
        <v>16950000</v>
      </c>
      <c r="D411" s="4" t="s">
        <v>672</v>
      </c>
      <c r="E411" s="11">
        <v>16950000</v>
      </c>
      <c r="F411" s="11">
        <v>0</v>
      </c>
      <c r="G411" s="11">
        <v>0</v>
      </c>
      <c r="H411" s="11">
        <f>E411+F411-G411</f>
        <v>16950000</v>
      </c>
      <c r="I411" s="11">
        <v>0</v>
      </c>
      <c r="J411" s="11">
        <f t="shared" si="144"/>
        <v>16950000</v>
      </c>
      <c r="M411" s="30">
        <f t="shared" si="150"/>
        <v>-1974240</v>
      </c>
      <c r="N411" t="s">
        <v>672</v>
      </c>
      <c r="O411">
        <v>18924240</v>
      </c>
      <c r="P411" s="28">
        <v>0</v>
      </c>
      <c r="Q411" s="28">
        <v>0</v>
      </c>
      <c r="R411" s="32">
        <v>18924240</v>
      </c>
      <c r="S411" s="8">
        <f t="shared" si="151"/>
        <v>0</v>
      </c>
      <c r="T411" s="8">
        <f t="shared" si="152"/>
        <v>0</v>
      </c>
      <c r="U411" s="11">
        <v>0</v>
      </c>
    </row>
    <row r="412" spans="1:140" ht="13.5" customHeight="1" x14ac:dyDescent="0.25">
      <c r="A412" s="1" t="s">
        <v>1380</v>
      </c>
      <c r="B412" s="1" t="s">
        <v>1381</v>
      </c>
      <c r="C412" s="2">
        <v>73156959</v>
      </c>
      <c r="D412" s="4" t="s">
        <v>673</v>
      </c>
      <c r="E412" s="11">
        <v>73156959</v>
      </c>
      <c r="F412" s="11">
        <v>9446666</v>
      </c>
      <c r="G412" s="11">
        <v>0</v>
      </c>
      <c r="H412" s="11">
        <f>E412+F412-G412</f>
        <v>82603625</v>
      </c>
      <c r="I412" s="11">
        <v>0</v>
      </c>
      <c r="J412" s="11">
        <f t="shared" si="144"/>
        <v>82603625</v>
      </c>
      <c r="M412" s="30">
        <f t="shared" si="150"/>
        <v>56206959</v>
      </c>
      <c r="N412" t="s">
        <v>673</v>
      </c>
      <c r="O412">
        <v>16950000</v>
      </c>
      <c r="P412" s="28">
        <v>9446666</v>
      </c>
      <c r="Q412" s="28">
        <v>0</v>
      </c>
      <c r="R412" s="32">
        <v>26396666</v>
      </c>
      <c r="S412" s="8">
        <f t="shared" si="151"/>
        <v>0</v>
      </c>
      <c r="T412" s="8">
        <f t="shared" si="152"/>
        <v>0</v>
      </c>
      <c r="U412" s="11">
        <v>0</v>
      </c>
    </row>
    <row r="413" spans="1:140" ht="13.5" customHeight="1" x14ac:dyDescent="0.25">
      <c r="A413" s="1"/>
      <c r="B413" s="1"/>
      <c r="C413" s="2"/>
      <c r="D413" s="4" t="s">
        <v>675</v>
      </c>
      <c r="E413" s="11"/>
      <c r="F413" s="11">
        <v>96347562</v>
      </c>
      <c r="G413" s="11">
        <v>0</v>
      </c>
      <c r="H413" s="11">
        <f>E413+F413-G413</f>
        <v>96347562</v>
      </c>
      <c r="I413" s="11">
        <v>0</v>
      </c>
      <c r="J413" s="11">
        <f t="shared" si="144"/>
        <v>96347562</v>
      </c>
      <c r="M413" s="30">
        <f t="shared" si="150"/>
        <v>-73156959</v>
      </c>
      <c r="N413" t="s">
        <v>675</v>
      </c>
      <c r="O413">
        <v>73156959</v>
      </c>
      <c r="P413" s="28">
        <v>96347562</v>
      </c>
      <c r="Q413" s="28">
        <v>0</v>
      </c>
      <c r="R413" s="32">
        <v>169504521</v>
      </c>
      <c r="S413" s="8">
        <f t="shared" si="151"/>
        <v>0</v>
      </c>
      <c r="T413" s="8">
        <f t="shared" si="152"/>
        <v>0</v>
      </c>
      <c r="U413" s="11">
        <v>0</v>
      </c>
    </row>
    <row r="414" spans="1:140" s="17" customFormat="1" ht="13.5" customHeight="1" x14ac:dyDescent="0.25">
      <c r="A414" s="13" t="s">
        <v>1382</v>
      </c>
      <c r="B414" s="13" t="s">
        <v>1383</v>
      </c>
      <c r="C414" s="14">
        <v>345370932.41000003</v>
      </c>
      <c r="D414" s="15">
        <v>5.8</v>
      </c>
      <c r="E414" s="16">
        <f>E415+E417+E420+E422+E424+E426</f>
        <v>345370932.40999997</v>
      </c>
      <c r="F414" s="16">
        <f t="shared" ref="F414:J414" si="160">F415+F417+F420+F422+F424+F426</f>
        <v>4277655.4800000004</v>
      </c>
      <c r="G414" s="16">
        <f t="shared" si="160"/>
        <v>22584714</v>
      </c>
      <c r="H414" s="16">
        <f t="shared" si="160"/>
        <v>327063873.88999999</v>
      </c>
      <c r="I414" s="16">
        <f t="shared" si="160"/>
        <v>0</v>
      </c>
      <c r="J414" s="16">
        <f t="shared" si="160"/>
        <v>327063873.88999999</v>
      </c>
      <c r="K414" s="24"/>
      <c r="L414" s="11"/>
      <c r="M414" s="30">
        <f t="shared" si="150"/>
        <v>7863691.0899999738</v>
      </c>
      <c r="N414">
        <v>5.8</v>
      </c>
      <c r="O414">
        <v>337507241.41000003</v>
      </c>
      <c r="P414" s="28">
        <v>4277655.3899999997</v>
      </c>
      <c r="Q414" s="28">
        <v>22584714</v>
      </c>
      <c r="R414" s="32">
        <v>319200182.80000001</v>
      </c>
      <c r="S414" s="8">
        <f t="shared" si="151"/>
        <v>9.0000000782310963E-2</v>
      </c>
      <c r="T414" s="8">
        <f t="shared" si="152"/>
        <v>0</v>
      </c>
      <c r="U414" s="11">
        <v>0</v>
      </c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</row>
    <row r="415" spans="1:140" s="22" customFormat="1" ht="13.5" customHeight="1" x14ac:dyDescent="0.25">
      <c r="A415" s="18" t="s">
        <v>1384</v>
      </c>
      <c r="B415" s="18" t="s">
        <v>776</v>
      </c>
      <c r="C415" s="19">
        <v>289199</v>
      </c>
      <c r="D415" s="20" t="s">
        <v>678</v>
      </c>
      <c r="E415" s="21">
        <f>SUM(E416)</f>
        <v>289199</v>
      </c>
      <c r="F415" s="21">
        <f t="shared" ref="F415:J415" si="161">SUM(F416)</f>
        <v>98142</v>
      </c>
      <c r="G415" s="21">
        <f t="shared" si="161"/>
        <v>0</v>
      </c>
      <c r="H415" s="21">
        <f t="shared" si="161"/>
        <v>387341</v>
      </c>
      <c r="I415" s="21">
        <f t="shared" si="161"/>
        <v>0</v>
      </c>
      <c r="J415" s="21">
        <f t="shared" si="161"/>
        <v>387341</v>
      </c>
      <c r="K415" s="24"/>
      <c r="L415" s="11"/>
      <c r="M415" s="30">
        <f t="shared" si="150"/>
        <v>0</v>
      </c>
      <c r="N415" t="s">
        <v>678</v>
      </c>
      <c r="O415">
        <v>289199</v>
      </c>
      <c r="P415" s="28">
        <v>98142</v>
      </c>
      <c r="Q415" s="28">
        <v>0</v>
      </c>
      <c r="R415" s="32">
        <v>387341</v>
      </c>
      <c r="S415" s="8">
        <f t="shared" si="151"/>
        <v>0</v>
      </c>
      <c r="T415" s="8">
        <f t="shared" si="152"/>
        <v>0</v>
      </c>
      <c r="U415" s="11">
        <v>0</v>
      </c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</row>
    <row r="416" spans="1:140" ht="13.5" customHeight="1" x14ac:dyDescent="0.25">
      <c r="A416" s="1" t="s">
        <v>1385</v>
      </c>
      <c r="B416" s="1" t="s">
        <v>1386</v>
      </c>
      <c r="C416" s="2">
        <v>289199</v>
      </c>
      <c r="D416" s="4" t="s">
        <v>679</v>
      </c>
      <c r="E416" s="11">
        <v>289199</v>
      </c>
      <c r="F416" s="11">
        <v>98142</v>
      </c>
      <c r="G416" s="11">
        <v>0</v>
      </c>
      <c r="H416" s="11">
        <f>E416+F416-G416</f>
        <v>387341</v>
      </c>
      <c r="I416" s="11">
        <v>0</v>
      </c>
      <c r="J416" s="11">
        <f t="shared" si="144"/>
        <v>387341</v>
      </c>
      <c r="M416" s="30">
        <f t="shared" si="150"/>
        <v>0</v>
      </c>
      <c r="N416" t="s">
        <v>679</v>
      </c>
      <c r="O416">
        <v>289199</v>
      </c>
      <c r="P416" s="28">
        <v>98142</v>
      </c>
      <c r="Q416" s="28">
        <v>0</v>
      </c>
      <c r="R416" s="32">
        <v>387341</v>
      </c>
      <c r="S416" s="8">
        <f t="shared" si="151"/>
        <v>0</v>
      </c>
      <c r="T416" s="8">
        <f t="shared" si="152"/>
        <v>0</v>
      </c>
      <c r="U416" s="11">
        <v>0</v>
      </c>
    </row>
    <row r="417" spans="1:140" s="22" customFormat="1" ht="13.5" customHeight="1" x14ac:dyDescent="0.25">
      <c r="A417" s="18" t="s">
        <v>1387</v>
      </c>
      <c r="B417" s="18" t="s">
        <v>1388</v>
      </c>
      <c r="C417" s="19">
        <v>7358344.0800000001</v>
      </c>
      <c r="D417" s="20" t="s">
        <v>681</v>
      </c>
      <c r="E417" s="21">
        <f>SUM(E418:E419)</f>
        <v>7358344.0800000001</v>
      </c>
      <c r="F417" s="21">
        <f t="shared" ref="F417:J417" si="162">SUM(F418:F419)</f>
        <v>2126039.39</v>
      </c>
      <c r="G417" s="21">
        <f t="shared" si="162"/>
        <v>41500</v>
      </c>
      <c r="H417" s="21">
        <f t="shared" si="162"/>
        <v>9442883.4700000007</v>
      </c>
      <c r="I417" s="21">
        <f t="shared" si="162"/>
        <v>0</v>
      </c>
      <c r="J417" s="21">
        <f t="shared" si="162"/>
        <v>9442883.4700000007</v>
      </c>
      <c r="K417" s="24"/>
      <c r="L417" s="11"/>
      <c r="M417" s="30">
        <f t="shared" si="150"/>
        <v>-12945</v>
      </c>
      <c r="N417" t="s">
        <v>681</v>
      </c>
      <c r="O417">
        <v>7371289.0800000001</v>
      </c>
      <c r="P417" s="28">
        <v>2126039.39</v>
      </c>
      <c r="Q417" s="28">
        <v>41500</v>
      </c>
      <c r="R417" s="32">
        <v>9455828.4700000007</v>
      </c>
      <c r="S417" s="8">
        <f t="shared" si="151"/>
        <v>0</v>
      </c>
      <c r="T417" s="8">
        <f t="shared" si="152"/>
        <v>0</v>
      </c>
      <c r="U417" s="11">
        <v>0</v>
      </c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</row>
    <row r="418" spans="1:140" ht="13.5" customHeight="1" x14ac:dyDescent="0.25">
      <c r="A418" s="1" t="s">
        <v>1389</v>
      </c>
      <c r="B418" s="1" t="s">
        <v>1390</v>
      </c>
      <c r="C418" s="2">
        <v>7316844.0800000001</v>
      </c>
      <c r="D418" s="4" t="s">
        <v>683</v>
      </c>
      <c r="E418" s="11">
        <v>7316844.0800000001</v>
      </c>
      <c r="F418" s="11">
        <v>2126039.39</v>
      </c>
      <c r="G418" s="11">
        <v>0</v>
      </c>
      <c r="H418" s="11">
        <f>E418+F418-G418</f>
        <v>9442883.4700000007</v>
      </c>
      <c r="I418" s="11">
        <v>0</v>
      </c>
      <c r="J418" s="11">
        <f t="shared" si="144"/>
        <v>9442883.4700000007</v>
      </c>
      <c r="M418" s="30">
        <f t="shared" si="150"/>
        <v>-12945</v>
      </c>
      <c r="N418" t="s">
        <v>683</v>
      </c>
      <c r="O418">
        <v>7329789.0800000001</v>
      </c>
      <c r="P418" s="28">
        <v>2126039.39</v>
      </c>
      <c r="Q418" s="28">
        <v>0</v>
      </c>
      <c r="R418" s="32">
        <v>9455828.4700000007</v>
      </c>
      <c r="S418" s="8">
        <f t="shared" si="151"/>
        <v>0</v>
      </c>
      <c r="T418" s="8">
        <f t="shared" si="152"/>
        <v>0</v>
      </c>
      <c r="U418" s="11">
        <v>0</v>
      </c>
    </row>
    <row r="419" spans="1:140" ht="13.5" customHeight="1" x14ac:dyDescent="0.25">
      <c r="A419" s="1" t="s">
        <v>1391</v>
      </c>
      <c r="B419" s="1" t="s">
        <v>1392</v>
      </c>
      <c r="C419" s="2">
        <v>41500</v>
      </c>
      <c r="D419" s="4" t="s">
        <v>685</v>
      </c>
      <c r="E419" s="11">
        <v>41500</v>
      </c>
      <c r="F419" s="11">
        <v>0</v>
      </c>
      <c r="G419" s="11">
        <v>41500</v>
      </c>
      <c r="H419" s="11">
        <f>E419+F419-G419</f>
        <v>0</v>
      </c>
      <c r="I419" s="11">
        <v>0</v>
      </c>
      <c r="J419" s="11">
        <f t="shared" si="144"/>
        <v>0</v>
      </c>
      <c r="M419" s="30">
        <f t="shared" si="150"/>
        <v>0</v>
      </c>
      <c r="N419" t="s">
        <v>685</v>
      </c>
      <c r="O419">
        <v>41500</v>
      </c>
      <c r="P419" s="28">
        <v>0</v>
      </c>
      <c r="Q419" s="28">
        <v>41500</v>
      </c>
      <c r="R419" s="32">
        <v>0</v>
      </c>
      <c r="S419" s="8">
        <f t="shared" si="151"/>
        <v>0</v>
      </c>
      <c r="T419" s="8">
        <f t="shared" si="152"/>
        <v>0</v>
      </c>
      <c r="U419" s="11">
        <v>0</v>
      </c>
    </row>
    <row r="420" spans="1:140" s="22" customFormat="1" ht="13.5" customHeight="1" x14ac:dyDescent="0.25">
      <c r="A420" s="18" t="s">
        <v>1393</v>
      </c>
      <c r="B420" s="18" t="s">
        <v>1236</v>
      </c>
      <c r="C420" s="19">
        <v>3204873</v>
      </c>
      <c r="D420" s="20" t="s">
        <v>687</v>
      </c>
      <c r="E420" s="21">
        <f>SUM(E421)</f>
        <v>3204873</v>
      </c>
      <c r="F420" s="21">
        <f t="shared" ref="F420:J420" si="163">SUM(F421)</f>
        <v>0</v>
      </c>
      <c r="G420" s="21">
        <f t="shared" si="163"/>
        <v>0</v>
      </c>
      <c r="H420" s="21">
        <f t="shared" si="163"/>
        <v>3204873</v>
      </c>
      <c r="I420" s="21">
        <f t="shared" si="163"/>
        <v>0</v>
      </c>
      <c r="J420" s="21">
        <f t="shared" si="163"/>
        <v>3204873</v>
      </c>
      <c r="K420" s="24"/>
      <c r="L420" s="11"/>
      <c r="M420" s="30">
        <f t="shared" si="150"/>
        <v>0</v>
      </c>
      <c r="N420" t="s">
        <v>687</v>
      </c>
      <c r="O420">
        <v>3204873</v>
      </c>
      <c r="P420" s="28">
        <v>0</v>
      </c>
      <c r="Q420" s="28">
        <v>0</v>
      </c>
      <c r="R420" s="32">
        <v>3204873</v>
      </c>
      <c r="S420" s="8">
        <f t="shared" si="151"/>
        <v>0</v>
      </c>
      <c r="T420" s="8">
        <f t="shared" si="152"/>
        <v>0</v>
      </c>
      <c r="U420" s="11">
        <v>0</v>
      </c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</row>
    <row r="421" spans="1:140" ht="13.5" customHeight="1" x14ac:dyDescent="0.25">
      <c r="A421" s="1" t="s">
        <v>1394</v>
      </c>
      <c r="B421" s="1" t="s">
        <v>1395</v>
      </c>
      <c r="C421" s="2">
        <v>3204873</v>
      </c>
      <c r="D421" s="4" t="s">
        <v>688</v>
      </c>
      <c r="E421" s="11">
        <v>3204873</v>
      </c>
      <c r="F421" s="11">
        <v>0</v>
      </c>
      <c r="G421" s="11">
        <v>0</v>
      </c>
      <c r="H421" s="11">
        <f>E421+F421-G421</f>
        <v>3204873</v>
      </c>
      <c r="I421" s="11">
        <v>0</v>
      </c>
      <c r="J421" s="11">
        <f t="shared" si="144"/>
        <v>3204873</v>
      </c>
      <c r="M421" s="30">
        <f t="shared" si="150"/>
        <v>0</v>
      </c>
      <c r="N421" t="s">
        <v>688</v>
      </c>
      <c r="O421">
        <v>3204873</v>
      </c>
      <c r="P421" s="28">
        <v>0</v>
      </c>
      <c r="Q421" s="28">
        <v>0</v>
      </c>
      <c r="R421" s="32">
        <v>3204873</v>
      </c>
      <c r="S421" s="8">
        <f t="shared" si="151"/>
        <v>0</v>
      </c>
      <c r="T421" s="8">
        <f t="shared" si="152"/>
        <v>0</v>
      </c>
      <c r="U421" s="11">
        <v>0</v>
      </c>
    </row>
    <row r="422" spans="1:140" s="22" customFormat="1" ht="13.5" customHeight="1" x14ac:dyDescent="0.25">
      <c r="A422" s="18" t="s">
        <v>1396</v>
      </c>
      <c r="B422" s="18" t="s">
        <v>1397</v>
      </c>
      <c r="C422" s="19">
        <v>3319065</v>
      </c>
      <c r="D422" s="20" t="s">
        <v>690</v>
      </c>
      <c r="E422" s="21">
        <f>SUM(E423)</f>
        <v>3319065</v>
      </c>
      <c r="F422" s="21">
        <f t="shared" ref="F422:J422" si="164">SUM(F423)</f>
        <v>2050000</v>
      </c>
      <c r="G422" s="21">
        <f t="shared" si="164"/>
        <v>44346</v>
      </c>
      <c r="H422" s="21">
        <f t="shared" si="164"/>
        <v>5324719</v>
      </c>
      <c r="I422" s="21">
        <f t="shared" si="164"/>
        <v>0</v>
      </c>
      <c r="J422" s="21">
        <f t="shared" si="164"/>
        <v>5324719</v>
      </c>
      <c r="K422" s="24"/>
      <c r="L422" s="11"/>
      <c r="M422" s="30">
        <f t="shared" si="150"/>
        <v>7876636</v>
      </c>
      <c r="N422" t="s">
        <v>690</v>
      </c>
      <c r="O422">
        <v>-4557571</v>
      </c>
      <c r="P422" s="28">
        <v>2050000</v>
      </c>
      <c r="Q422" s="28">
        <v>44346</v>
      </c>
      <c r="R422" s="32">
        <v>-2551917</v>
      </c>
      <c r="S422" s="8">
        <f t="shared" si="151"/>
        <v>0</v>
      </c>
      <c r="T422" s="8">
        <f t="shared" si="152"/>
        <v>0</v>
      </c>
      <c r="U422" s="11">
        <v>0</v>
      </c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</row>
    <row r="423" spans="1:140" ht="13.5" customHeight="1" x14ac:dyDescent="0.25">
      <c r="A423" s="1" t="s">
        <v>1398</v>
      </c>
      <c r="B423" s="1" t="s">
        <v>1399</v>
      </c>
      <c r="C423" s="2">
        <v>3319065</v>
      </c>
      <c r="D423" s="4" t="s">
        <v>692</v>
      </c>
      <c r="E423" s="11">
        <v>3319065</v>
      </c>
      <c r="F423" s="11">
        <v>2050000</v>
      </c>
      <c r="G423" s="11">
        <v>44346</v>
      </c>
      <c r="H423" s="11">
        <f>E423+F423-G423</f>
        <v>5324719</v>
      </c>
      <c r="I423" s="11">
        <v>0</v>
      </c>
      <c r="J423" s="11">
        <f t="shared" si="144"/>
        <v>5324719</v>
      </c>
      <c r="M423" s="30">
        <f t="shared" si="150"/>
        <v>7876636</v>
      </c>
      <c r="N423" t="s">
        <v>692</v>
      </c>
      <c r="O423">
        <v>-4557571</v>
      </c>
      <c r="P423" s="28">
        <v>2050000</v>
      </c>
      <c r="Q423" s="28">
        <v>44346</v>
      </c>
      <c r="R423" s="32">
        <v>-2551917</v>
      </c>
      <c r="S423" s="8">
        <f t="shared" si="151"/>
        <v>0</v>
      </c>
      <c r="T423" s="8">
        <f t="shared" si="152"/>
        <v>0</v>
      </c>
      <c r="U423" s="11">
        <v>0</v>
      </c>
    </row>
    <row r="424" spans="1:140" s="22" customFormat="1" ht="13.5" customHeight="1" x14ac:dyDescent="0.25">
      <c r="A424" s="18" t="s">
        <v>1400</v>
      </c>
      <c r="B424" s="18" t="s">
        <v>1245</v>
      </c>
      <c r="C424" s="19">
        <v>986</v>
      </c>
      <c r="D424" s="20" t="s">
        <v>694</v>
      </c>
      <c r="E424" s="21">
        <f>SUM(E425)</f>
        <v>986</v>
      </c>
      <c r="F424" s="21">
        <f t="shared" ref="F424:J424" si="165">SUM(F425)</f>
        <v>3474.09</v>
      </c>
      <c r="G424" s="21">
        <f t="shared" si="165"/>
        <v>0</v>
      </c>
      <c r="H424" s="21">
        <f t="shared" si="165"/>
        <v>4460.09</v>
      </c>
      <c r="I424" s="21">
        <f t="shared" si="165"/>
        <v>0</v>
      </c>
      <c r="J424" s="21">
        <f t="shared" si="165"/>
        <v>4460.09</v>
      </c>
      <c r="K424" s="24"/>
      <c r="L424" s="11"/>
      <c r="M424" s="30">
        <f t="shared" si="150"/>
        <v>9.0000000000145519E-2</v>
      </c>
      <c r="N424" t="s">
        <v>694</v>
      </c>
      <c r="O424">
        <v>986</v>
      </c>
      <c r="P424" s="28">
        <v>3474</v>
      </c>
      <c r="Q424" s="28">
        <v>0</v>
      </c>
      <c r="R424" s="32">
        <v>4460</v>
      </c>
      <c r="S424" s="8">
        <f t="shared" si="151"/>
        <v>9.0000000000145519E-2</v>
      </c>
      <c r="T424" s="8">
        <f t="shared" si="152"/>
        <v>0</v>
      </c>
      <c r="U424" s="11">
        <v>0</v>
      </c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</row>
    <row r="425" spans="1:140" ht="13.5" customHeight="1" x14ac:dyDescent="0.25">
      <c r="A425" s="1" t="s">
        <v>1401</v>
      </c>
      <c r="B425" s="1" t="s">
        <v>1402</v>
      </c>
      <c r="C425" s="2">
        <v>986</v>
      </c>
      <c r="D425" s="4" t="s">
        <v>695</v>
      </c>
      <c r="E425" s="11">
        <v>986</v>
      </c>
      <c r="F425" s="11">
        <v>3474.09</v>
      </c>
      <c r="G425" s="11">
        <v>0</v>
      </c>
      <c r="H425" s="11">
        <f>E425+F425-G425</f>
        <v>4460.09</v>
      </c>
      <c r="I425" s="11">
        <v>0</v>
      </c>
      <c r="J425" s="11">
        <f t="shared" si="144"/>
        <v>4460.09</v>
      </c>
      <c r="M425" s="30">
        <f t="shared" si="150"/>
        <v>9.0000000000145519E-2</v>
      </c>
      <c r="N425" t="s">
        <v>695</v>
      </c>
      <c r="O425">
        <v>986</v>
      </c>
      <c r="P425" s="28">
        <v>3474</v>
      </c>
      <c r="Q425" s="28">
        <v>0</v>
      </c>
      <c r="R425" s="32">
        <v>4460</v>
      </c>
      <c r="S425" s="8">
        <f t="shared" si="151"/>
        <v>9.0000000000145519E-2</v>
      </c>
      <c r="T425" s="8">
        <f t="shared" si="152"/>
        <v>0</v>
      </c>
      <c r="U425" s="11">
        <v>0</v>
      </c>
    </row>
    <row r="426" spans="1:140" s="22" customFormat="1" ht="13.5" customHeight="1" x14ac:dyDescent="0.25">
      <c r="A426" s="18" t="s">
        <v>1403</v>
      </c>
      <c r="B426" s="18" t="s">
        <v>1253</v>
      </c>
      <c r="C426" s="19">
        <v>331198465.32999998</v>
      </c>
      <c r="D426" s="20" t="s">
        <v>697</v>
      </c>
      <c r="E426" s="21">
        <f>SUM(E427:E429)</f>
        <v>331198465.32999998</v>
      </c>
      <c r="F426" s="21">
        <f t="shared" ref="F426:J426" si="166">SUM(F427:F429)</f>
        <v>0</v>
      </c>
      <c r="G426" s="21">
        <f t="shared" si="166"/>
        <v>22498868</v>
      </c>
      <c r="H426" s="21">
        <f t="shared" si="166"/>
        <v>308699597.32999998</v>
      </c>
      <c r="I426" s="21">
        <f t="shared" si="166"/>
        <v>0</v>
      </c>
      <c r="J426" s="21">
        <f t="shared" si="166"/>
        <v>308699597.32999998</v>
      </c>
      <c r="K426" s="24"/>
      <c r="L426" s="11"/>
      <c r="M426" s="30">
        <f t="shared" si="150"/>
        <v>0</v>
      </c>
      <c r="N426" t="s">
        <v>697</v>
      </c>
      <c r="O426">
        <v>331198465.32999998</v>
      </c>
      <c r="P426" s="28">
        <v>0</v>
      </c>
      <c r="Q426" s="28">
        <v>22498868</v>
      </c>
      <c r="R426" s="32">
        <v>308699597.32999998</v>
      </c>
      <c r="S426" s="8">
        <f t="shared" si="151"/>
        <v>0</v>
      </c>
      <c r="T426" s="8">
        <f t="shared" si="152"/>
        <v>0</v>
      </c>
      <c r="U426" s="11">
        <v>0</v>
      </c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  <c r="DX426" s="12"/>
      <c r="DY426" s="12"/>
      <c r="DZ426" s="12"/>
      <c r="EA426" s="12"/>
      <c r="EB426" s="12"/>
      <c r="EC426" s="12"/>
      <c r="ED426" s="12"/>
      <c r="EE426" s="12"/>
      <c r="EF426" s="12"/>
      <c r="EG426" s="12"/>
      <c r="EH426" s="12"/>
      <c r="EI426" s="12"/>
      <c r="EJ426" s="12"/>
    </row>
    <row r="427" spans="1:140" ht="13.5" customHeight="1" x14ac:dyDescent="0.25">
      <c r="A427" s="1" t="s">
        <v>1404</v>
      </c>
      <c r="B427" s="1" t="s">
        <v>1405</v>
      </c>
      <c r="C427" s="2">
        <v>100193</v>
      </c>
      <c r="D427" s="4" t="s">
        <v>698</v>
      </c>
      <c r="E427" s="11">
        <v>100193</v>
      </c>
      <c r="F427" s="11">
        <v>0</v>
      </c>
      <c r="G427" s="11"/>
      <c r="H427" s="11">
        <f>E427+F427-G427</f>
        <v>100193</v>
      </c>
      <c r="I427" s="11">
        <v>0</v>
      </c>
      <c r="J427" s="11">
        <f t="shared" si="144"/>
        <v>100193</v>
      </c>
      <c r="M427" s="30">
        <f t="shared" si="150"/>
        <v>0</v>
      </c>
      <c r="N427" t="s">
        <v>698</v>
      </c>
      <c r="O427">
        <v>100193</v>
      </c>
      <c r="P427" s="28">
        <v>0</v>
      </c>
      <c r="Q427" s="28">
        <v>0</v>
      </c>
      <c r="R427" s="32">
        <v>100193</v>
      </c>
      <c r="S427" s="8">
        <f t="shared" si="151"/>
        <v>0</v>
      </c>
      <c r="T427" s="8">
        <f t="shared" si="152"/>
        <v>0</v>
      </c>
      <c r="U427" s="11">
        <v>0</v>
      </c>
    </row>
    <row r="428" spans="1:140" ht="13.5" customHeight="1" x14ac:dyDescent="0.25">
      <c r="A428" s="1" t="s">
        <v>1406</v>
      </c>
      <c r="B428" s="1" t="s">
        <v>1407</v>
      </c>
      <c r="C428" s="2">
        <v>331093773</v>
      </c>
      <c r="D428" s="4" t="s">
        <v>700</v>
      </c>
      <c r="E428" s="11">
        <v>331093773</v>
      </c>
      <c r="F428" s="11">
        <v>0</v>
      </c>
      <c r="G428" s="11">
        <v>22498868</v>
      </c>
      <c r="H428" s="11">
        <f>E428+F428-G428</f>
        <v>308594905</v>
      </c>
      <c r="I428" s="11">
        <v>0</v>
      </c>
      <c r="J428" s="11">
        <f t="shared" si="144"/>
        <v>308594905</v>
      </c>
      <c r="M428" s="30">
        <f t="shared" si="150"/>
        <v>0</v>
      </c>
      <c r="N428" t="s">
        <v>700</v>
      </c>
      <c r="O428">
        <v>331093773</v>
      </c>
      <c r="P428" s="28">
        <v>0</v>
      </c>
      <c r="Q428" s="28">
        <v>22498868</v>
      </c>
      <c r="R428" s="32">
        <v>308594905</v>
      </c>
      <c r="S428" s="8">
        <f t="shared" si="151"/>
        <v>0</v>
      </c>
      <c r="T428" s="8">
        <f t="shared" si="152"/>
        <v>0</v>
      </c>
      <c r="U428" s="11">
        <v>0</v>
      </c>
    </row>
    <row r="429" spans="1:140" ht="13.5" customHeight="1" x14ac:dyDescent="0.25">
      <c r="A429" s="1" t="s">
        <v>1408</v>
      </c>
      <c r="B429" s="1" t="s">
        <v>1383</v>
      </c>
      <c r="C429" s="2">
        <v>4499.33</v>
      </c>
      <c r="D429" s="4" t="s">
        <v>702</v>
      </c>
      <c r="E429" s="11">
        <v>4499.33</v>
      </c>
      <c r="F429" s="11">
        <v>0</v>
      </c>
      <c r="G429" s="11">
        <v>0</v>
      </c>
      <c r="H429" s="11">
        <f>E429+F429-G429</f>
        <v>4499.33</v>
      </c>
      <c r="I429" s="11">
        <v>0</v>
      </c>
      <c r="J429" s="11">
        <f t="shared" si="144"/>
        <v>4499.33</v>
      </c>
      <c r="M429" s="30">
        <f t="shared" si="150"/>
        <v>0</v>
      </c>
      <c r="N429" t="s">
        <v>702</v>
      </c>
      <c r="O429">
        <v>4499.33</v>
      </c>
      <c r="P429" s="28">
        <v>0</v>
      </c>
      <c r="Q429" s="28">
        <v>0</v>
      </c>
      <c r="R429" s="32">
        <v>4499.33</v>
      </c>
      <c r="S429" s="8">
        <f t="shared" si="151"/>
        <v>0</v>
      </c>
      <c r="T429" s="8">
        <f t="shared" si="152"/>
        <v>0</v>
      </c>
      <c r="U429" s="11">
        <v>0</v>
      </c>
    </row>
    <row r="430" spans="1:140" s="17" customFormat="1" ht="13.5" customHeight="1" x14ac:dyDescent="0.25">
      <c r="D430" s="15">
        <v>5.9</v>
      </c>
      <c r="E430" s="16">
        <f>E431</f>
        <v>0</v>
      </c>
      <c r="F430" s="16">
        <f t="shared" ref="F430:J430" si="167">F431</f>
        <v>3227849228.6499996</v>
      </c>
      <c r="G430" s="16">
        <f t="shared" si="167"/>
        <v>0</v>
      </c>
      <c r="H430" s="16">
        <f t="shared" si="167"/>
        <v>3227849228.6499996</v>
      </c>
      <c r="I430" s="16">
        <f t="shared" si="167"/>
        <v>0</v>
      </c>
      <c r="J430" s="16">
        <f t="shared" si="167"/>
        <v>3227849228.6499996</v>
      </c>
      <c r="K430" s="24">
        <f>H263-H324</f>
        <v>0</v>
      </c>
      <c r="L430" s="12"/>
      <c r="M430" s="34"/>
      <c r="P430" s="16"/>
      <c r="Q430" s="16"/>
      <c r="R430" s="35"/>
      <c r="S430" s="16"/>
      <c r="U430" s="16">
        <v>0</v>
      </c>
    </row>
    <row r="431" spans="1:140" s="22" customFormat="1" ht="13.5" customHeight="1" x14ac:dyDescent="0.25">
      <c r="D431" s="20" t="s">
        <v>1409</v>
      </c>
      <c r="E431" s="21">
        <f>SUM(E432)</f>
        <v>0</v>
      </c>
      <c r="F431" s="21">
        <f t="shared" ref="F431:J431" si="168">SUM(F432)</f>
        <v>3227849228.6499996</v>
      </c>
      <c r="G431" s="21">
        <f t="shared" si="168"/>
        <v>0</v>
      </c>
      <c r="H431" s="21">
        <f t="shared" si="168"/>
        <v>3227849228.6499996</v>
      </c>
      <c r="I431" s="21">
        <f t="shared" si="168"/>
        <v>0</v>
      </c>
      <c r="J431" s="21">
        <f t="shared" si="168"/>
        <v>3227849228.6499996</v>
      </c>
      <c r="K431" s="24">
        <f>K10</f>
        <v>0</v>
      </c>
      <c r="L431" s="12"/>
      <c r="M431" s="31"/>
      <c r="P431" s="21"/>
      <c r="Q431" s="21"/>
      <c r="R431" s="36"/>
      <c r="S431" s="21"/>
      <c r="U431" s="21">
        <v>0</v>
      </c>
    </row>
    <row r="432" spans="1:140" ht="13.5" customHeight="1" x14ac:dyDescent="0.25">
      <c r="D432" s="10" t="s">
        <v>1415</v>
      </c>
      <c r="E432" s="11">
        <v>0</v>
      </c>
      <c r="F432" s="11">
        <v>3227849228.6499996</v>
      </c>
      <c r="G432" s="11"/>
      <c r="H432" s="11">
        <f>E432+F432-G432</f>
        <v>3227849228.6499996</v>
      </c>
      <c r="I432" s="11">
        <v>0</v>
      </c>
      <c r="J432" s="11">
        <f t="shared" si="144"/>
        <v>3227849228.6499996</v>
      </c>
      <c r="N432"/>
      <c r="O432"/>
      <c r="R432" s="32"/>
      <c r="S432" s="11"/>
      <c r="U432" s="11">
        <v>0</v>
      </c>
    </row>
    <row r="433" spans="6:21" ht="13.5" customHeight="1" x14ac:dyDescent="0.25">
      <c r="F433" s="11"/>
      <c r="G433" s="11"/>
      <c r="H433" s="11"/>
      <c r="I433" s="11"/>
      <c r="J433" s="11"/>
      <c r="N433"/>
      <c r="O433"/>
      <c r="R433" s="32"/>
      <c r="S433" s="11"/>
      <c r="U433" s="11">
        <v>0</v>
      </c>
    </row>
    <row r="434" spans="6:21" ht="13.5" customHeight="1" x14ac:dyDescent="0.25">
      <c r="F434" s="11"/>
      <c r="G434" s="11"/>
      <c r="H434" s="11"/>
      <c r="I434" s="11"/>
      <c r="J434" s="11"/>
      <c r="N434"/>
      <c r="O434"/>
      <c r="P434" s="28">
        <f>SUM(P1:P433)</f>
        <v>114709528380.08005</v>
      </c>
      <c r="Q434" s="28">
        <f>SUM(Q1:Q433)</f>
        <v>114709528380.08003</v>
      </c>
      <c r="R434" s="32"/>
      <c r="S434" s="11"/>
      <c r="U434" s="11">
        <v>0</v>
      </c>
    </row>
    <row r="435" spans="6:21" ht="13.5" customHeight="1" x14ac:dyDescent="0.25">
      <c r="F435" s="11"/>
      <c r="G435" s="11"/>
      <c r="H435" s="11"/>
      <c r="I435" s="11"/>
      <c r="J435" s="11"/>
      <c r="N435"/>
      <c r="O435"/>
      <c r="R435" s="32"/>
      <c r="S435" s="11"/>
      <c r="U435" s="11">
        <v>0</v>
      </c>
    </row>
    <row r="436" spans="6:21" ht="13.5" customHeight="1" x14ac:dyDescent="0.25">
      <c r="F436" s="11"/>
      <c r="G436" s="11"/>
      <c r="H436" s="11"/>
      <c r="I436" s="11"/>
      <c r="J436" s="11"/>
      <c r="N436"/>
      <c r="O436"/>
      <c r="R436" s="32"/>
      <c r="S436" s="11"/>
      <c r="U436" s="11">
        <v>0</v>
      </c>
    </row>
    <row r="437" spans="6:21" ht="13.5" customHeight="1" x14ac:dyDescent="0.25">
      <c r="F437" s="11"/>
      <c r="G437" s="11"/>
      <c r="H437" s="11"/>
      <c r="I437" s="11"/>
      <c r="J437" s="11"/>
      <c r="N437"/>
      <c r="O437"/>
      <c r="R437" s="32"/>
      <c r="S437" s="11"/>
      <c r="U437" s="11">
        <v>0</v>
      </c>
    </row>
    <row r="438" spans="6:21" ht="13.5" customHeight="1" x14ac:dyDescent="0.25">
      <c r="F438" s="11"/>
      <c r="G438" s="11"/>
      <c r="H438" s="11"/>
      <c r="I438" s="11"/>
      <c r="J438" s="11"/>
      <c r="N438"/>
      <c r="O438"/>
      <c r="R438" s="32"/>
      <c r="S438" s="11"/>
      <c r="U438" s="11">
        <v>0</v>
      </c>
    </row>
    <row r="439" spans="6:21" ht="13.5" customHeight="1" x14ac:dyDescent="0.25">
      <c r="F439" s="11"/>
      <c r="G439" s="11"/>
      <c r="H439" s="11"/>
      <c r="I439" s="11"/>
      <c r="J439" s="11"/>
      <c r="N439"/>
      <c r="O439"/>
      <c r="R439" s="32"/>
      <c r="S439" s="11"/>
      <c r="U439" s="11">
        <v>0</v>
      </c>
    </row>
    <row r="440" spans="6:21" ht="13.5" customHeight="1" x14ac:dyDescent="0.25">
      <c r="F440" s="24">
        <f>SUM(F1:F432)</f>
        <v>127546719153.68005</v>
      </c>
      <c r="G440" s="24">
        <f>SUM(G1:G432)</f>
        <v>127546719153.67999</v>
      </c>
      <c r="H440" s="11"/>
      <c r="I440" s="11"/>
      <c r="J440" s="11"/>
      <c r="S440" s="11"/>
      <c r="U440" s="11">
        <v>0</v>
      </c>
    </row>
    <row r="441" spans="6:21" ht="13.5" customHeight="1" x14ac:dyDescent="0.25">
      <c r="F441" s="11"/>
      <c r="G441" s="11"/>
      <c r="H441" s="11"/>
      <c r="I441" s="11"/>
      <c r="J441" s="11"/>
      <c r="S441" s="11"/>
      <c r="U441" s="11">
        <v>0</v>
      </c>
    </row>
    <row r="442" spans="6:21" ht="13.5" customHeight="1" x14ac:dyDescent="0.25">
      <c r="F442" s="11"/>
      <c r="G442" s="11"/>
      <c r="H442" s="11"/>
      <c r="I442" s="11"/>
      <c r="J442" s="11"/>
      <c r="S442" s="11"/>
      <c r="U442" s="11">
        <v>0</v>
      </c>
    </row>
    <row r="443" spans="6:21" ht="13.5" customHeight="1" x14ac:dyDescent="0.25">
      <c r="F443" s="11"/>
      <c r="G443" s="11"/>
      <c r="H443" s="11"/>
      <c r="I443" s="11"/>
      <c r="J443" s="11"/>
      <c r="S443" s="11"/>
      <c r="U443" s="11">
        <v>0</v>
      </c>
    </row>
    <row r="444" spans="6:21" ht="13.5" customHeight="1" x14ac:dyDescent="0.25">
      <c r="F444" s="11"/>
      <c r="G444" s="24">
        <f>F440-G440</f>
        <v>0</v>
      </c>
      <c r="H444" s="11"/>
      <c r="I444" s="11"/>
      <c r="J444" s="11"/>
      <c r="S444" s="11"/>
      <c r="U444" s="11">
        <v>0</v>
      </c>
    </row>
    <row r="445" spans="6:21" ht="13.5" customHeight="1" x14ac:dyDescent="0.25">
      <c r="F445" s="11"/>
      <c r="G445" s="11"/>
      <c r="H445" s="11"/>
      <c r="I445" s="11"/>
      <c r="J445" s="11"/>
      <c r="U445" s="11">
        <v>0</v>
      </c>
    </row>
    <row r="446" spans="6:21" ht="13.5" customHeight="1" x14ac:dyDescent="0.25">
      <c r="F446" s="11"/>
      <c r="G446" s="11"/>
      <c r="H446" s="11"/>
      <c r="I446" s="11"/>
      <c r="J446" s="11"/>
      <c r="U446" s="11">
        <v>0</v>
      </c>
    </row>
    <row r="447" spans="6:21" ht="13.5" customHeight="1" x14ac:dyDescent="0.25">
      <c r="F447" s="11"/>
      <c r="G447" s="11"/>
      <c r="H447" s="11"/>
      <c r="I447" s="11"/>
      <c r="J447" s="11"/>
      <c r="U447" s="11">
        <v>0</v>
      </c>
    </row>
    <row r="448" spans="6:21" ht="13.5" customHeight="1" x14ac:dyDescent="0.25">
      <c r="F448" s="11"/>
      <c r="G448" s="11"/>
      <c r="H448" s="11"/>
      <c r="I448" s="11"/>
      <c r="J448" s="11"/>
      <c r="U448" s="11">
        <v>0</v>
      </c>
    </row>
    <row r="449" spans="6:10" ht="13.5" customHeight="1" x14ac:dyDescent="0.25">
      <c r="F449" s="11"/>
      <c r="G449" s="11"/>
      <c r="H449" s="11"/>
      <c r="I449" s="11"/>
      <c r="J449" s="11"/>
    </row>
    <row r="450" spans="6:10" ht="13.5" customHeight="1" x14ac:dyDescent="0.25">
      <c r="F450" s="11"/>
      <c r="G450" s="11"/>
      <c r="H450" s="11"/>
      <c r="I450" s="11"/>
      <c r="J450" s="11"/>
    </row>
    <row r="451" spans="6:10" ht="13.5" customHeight="1" x14ac:dyDescent="0.25">
      <c r="F451" s="11"/>
      <c r="G451" s="11"/>
      <c r="H451" s="11"/>
      <c r="I451" s="11"/>
      <c r="J451" s="11"/>
    </row>
    <row r="452" spans="6:10" ht="13.5" customHeight="1" x14ac:dyDescent="0.25">
      <c r="F452" s="11"/>
      <c r="G452" s="11"/>
      <c r="H452" s="11"/>
      <c r="I452" s="11"/>
      <c r="J452" s="11"/>
    </row>
    <row r="453" spans="6:10" ht="13.5" customHeight="1" x14ac:dyDescent="0.25">
      <c r="F453" s="11">
        <f>F1+F161+F249+F263+F324</f>
        <v>31886679788.419998</v>
      </c>
      <c r="G453" s="11">
        <f>G1+G161+G249+G263+G324</f>
        <v>31886679788.419998</v>
      </c>
      <c r="H453" s="11"/>
      <c r="I453" s="11"/>
      <c r="J453" s="11"/>
    </row>
    <row r="454" spans="6:10" ht="13.5" customHeight="1" x14ac:dyDescent="0.25">
      <c r="F454" s="11"/>
      <c r="G454" s="11"/>
      <c r="H454" s="11"/>
      <c r="I454" s="11"/>
      <c r="J454" s="11"/>
    </row>
    <row r="455" spans="6:10" ht="13.5" customHeight="1" x14ac:dyDescent="0.25">
      <c r="F455" s="11"/>
      <c r="G455" s="11"/>
      <c r="H455" s="11"/>
      <c r="I455" s="11"/>
      <c r="J455" s="11"/>
    </row>
    <row r="456" spans="6:10" ht="13.5" customHeight="1" x14ac:dyDescent="0.25">
      <c r="F456" s="11"/>
      <c r="G456" s="11"/>
      <c r="H456" s="11"/>
      <c r="I456" s="11"/>
      <c r="J456" s="11"/>
    </row>
    <row r="457" spans="6:10" ht="13.5" customHeight="1" x14ac:dyDescent="0.25">
      <c r="F457" s="11"/>
      <c r="G457" s="11"/>
      <c r="H457" s="11"/>
      <c r="I457" s="11"/>
      <c r="J457" s="11"/>
    </row>
    <row r="458" spans="6:10" ht="13.5" customHeight="1" x14ac:dyDescent="0.25">
      <c r="F458" s="11"/>
      <c r="G458" s="11"/>
      <c r="H458" s="11"/>
      <c r="I458" s="11"/>
      <c r="J458" s="11"/>
    </row>
    <row r="459" spans="6:10" ht="13.5" customHeight="1" x14ac:dyDescent="0.25">
      <c r="F459" s="11"/>
      <c r="G459" s="24"/>
      <c r="H459" s="11"/>
      <c r="I459" s="11"/>
      <c r="J459" s="11"/>
    </row>
    <row r="460" spans="6:10" ht="13.5" customHeight="1" x14ac:dyDescent="0.25">
      <c r="F460" s="11"/>
      <c r="G460" s="24"/>
      <c r="H460" s="11"/>
      <c r="I460" s="11"/>
      <c r="J460" s="11"/>
    </row>
    <row r="461" spans="6:10" ht="13.5" customHeight="1" x14ac:dyDescent="0.25">
      <c r="F461" s="11"/>
      <c r="G461" s="24"/>
      <c r="H461" s="11"/>
      <c r="I461" s="11"/>
      <c r="J461" s="11"/>
    </row>
    <row r="462" spans="6:10" ht="13.5" customHeight="1" x14ac:dyDescent="0.25">
      <c r="F462" s="11"/>
      <c r="G462" s="24"/>
      <c r="H462" s="11"/>
      <c r="I462" s="11"/>
      <c r="J462" s="11"/>
    </row>
    <row r="463" spans="6:10" ht="13.5" customHeight="1" x14ac:dyDescent="0.25">
      <c r="F463" s="11"/>
      <c r="G463" s="24"/>
      <c r="H463" s="11"/>
      <c r="I463" s="11"/>
      <c r="J463" s="11"/>
    </row>
    <row r="464" spans="6:10" ht="13.5" customHeight="1" x14ac:dyDescent="0.25">
      <c r="F464" s="11"/>
      <c r="G464" s="24"/>
      <c r="H464" s="11"/>
      <c r="I464" s="11"/>
      <c r="J464" s="11"/>
    </row>
    <row r="465" spans="6:10" ht="13.5" customHeight="1" x14ac:dyDescent="0.25">
      <c r="F465" s="11"/>
      <c r="G465" s="24"/>
      <c r="H465" s="11"/>
      <c r="I465" s="11"/>
      <c r="J465" s="11"/>
    </row>
    <row r="466" spans="6:10" ht="13.5" customHeight="1" x14ac:dyDescent="0.25">
      <c r="F466" s="11"/>
      <c r="G466" s="24"/>
      <c r="H466" s="11"/>
      <c r="I466" s="11"/>
      <c r="J466" s="11"/>
    </row>
    <row r="467" spans="6:10" ht="13.5" customHeight="1" x14ac:dyDescent="0.25">
      <c r="F467" s="11"/>
      <c r="G467" s="24"/>
      <c r="H467" s="11"/>
      <c r="I467" s="11"/>
      <c r="J467" s="11"/>
    </row>
    <row r="468" spans="6:10" ht="13.5" customHeight="1" x14ac:dyDescent="0.25">
      <c r="F468" s="11"/>
      <c r="G468" s="24"/>
      <c r="H468" s="11"/>
      <c r="I468" s="11"/>
      <c r="J468" s="11"/>
    </row>
    <row r="469" spans="6:10" ht="13.5" customHeight="1" x14ac:dyDescent="0.25">
      <c r="F469" s="11"/>
      <c r="G469" s="24"/>
      <c r="H469" s="11"/>
      <c r="I469" s="11"/>
      <c r="J469" s="11"/>
    </row>
    <row r="470" spans="6:10" ht="13.5" customHeight="1" x14ac:dyDescent="0.25">
      <c r="F470" s="11"/>
      <c r="G470" s="24"/>
      <c r="H470" s="11"/>
      <c r="I470" s="11"/>
      <c r="J470" s="11"/>
    </row>
    <row r="471" spans="6:10" ht="13.5" customHeight="1" x14ac:dyDescent="0.25">
      <c r="F471" s="11"/>
      <c r="G471" s="11"/>
      <c r="H471" s="11"/>
      <c r="I471" s="11"/>
      <c r="J471" s="11"/>
    </row>
    <row r="472" spans="6:10" ht="13.5" customHeight="1" x14ac:dyDescent="0.25">
      <c r="F472" s="11"/>
      <c r="G472" s="11"/>
      <c r="H472" s="11"/>
      <c r="I472" s="11"/>
      <c r="J472" s="11"/>
    </row>
    <row r="473" spans="6:10" ht="13.5" customHeight="1" x14ac:dyDescent="0.25">
      <c r="F473" s="11"/>
      <c r="G473" s="11"/>
      <c r="H473" s="11"/>
      <c r="I473" s="11"/>
      <c r="J473" s="11"/>
    </row>
    <row r="474" spans="6:10" ht="13.5" customHeight="1" x14ac:dyDescent="0.25">
      <c r="F474" s="11"/>
      <c r="G474" s="11"/>
      <c r="H474" s="11"/>
      <c r="I474" s="11"/>
      <c r="J474" s="11"/>
    </row>
    <row r="475" spans="6:10" ht="13.5" customHeight="1" x14ac:dyDescent="0.25">
      <c r="F475" s="11"/>
      <c r="G475" s="11"/>
      <c r="H475" s="11"/>
      <c r="I475" s="11"/>
      <c r="J475" s="11"/>
    </row>
    <row r="476" spans="6:10" ht="13.5" customHeight="1" x14ac:dyDescent="0.25">
      <c r="F476" s="11"/>
      <c r="G476" s="11"/>
      <c r="H476" s="11"/>
      <c r="I476" s="11"/>
      <c r="J476" s="11"/>
    </row>
    <row r="477" spans="6:10" ht="13.5" customHeight="1" x14ac:dyDescent="0.25">
      <c r="F477" s="11"/>
      <c r="G477" s="11"/>
      <c r="H477" s="11"/>
      <c r="I477" s="11"/>
      <c r="J477" s="11"/>
    </row>
    <row r="478" spans="6:10" ht="13.5" customHeight="1" x14ac:dyDescent="0.25">
      <c r="F478" s="11"/>
      <c r="G478" s="11"/>
      <c r="H478" s="11"/>
      <c r="I478" s="11"/>
      <c r="J478" s="11"/>
    </row>
    <row r="479" spans="6:10" ht="13.5" customHeight="1" x14ac:dyDescent="0.25">
      <c r="F479" s="11"/>
      <c r="G479" s="11"/>
      <c r="H479" s="11"/>
      <c r="I479" s="11"/>
      <c r="J479" s="11"/>
    </row>
    <row r="480" spans="6:10" ht="13.5" customHeight="1" x14ac:dyDescent="0.25">
      <c r="F480" s="11"/>
      <c r="G480" s="11"/>
      <c r="H480" s="11"/>
      <c r="I480" s="11"/>
      <c r="J480" s="11"/>
    </row>
    <row r="481" spans="6:10" ht="13.5" customHeight="1" x14ac:dyDescent="0.25">
      <c r="F481" s="11"/>
      <c r="G481" s="11"/>
      <c r="H481" s="11"/>
      <c r="I481" s="11"/>
      <c r="J481" s="11"/>
    </row>
    <row r="482" spans="6:10" ht="13.5" customHeight="1" x14ac:dyDescent="0.25">
      <c r="F482" s="11"/>
      <c r="G482" s="11"/>
      <c r="H482" s="11"/>
      <c r="I482" s="11"/>
      <c r="J482" s="11"/>
    </row>
    <row r="483" spans="6:10" ht="13.5" customHeight="1" x14ac:dyDescent="0.25">
      <c r="F483" s="11"/>
      <c r="G483" s="11"/>
      <c r="H483" s="11"/>
      <c r="I483" s="11"/>
      <c r="J483" s="11"/>
    </row>
    <row r="484" spans="6:10" ht="13.5" customHeight="1" x14ac:dyDescent="0.25">
      <c r="F484" s="11"/>
      <c r="G484" s="11"/>
      <c r="H484" s="11"/>
      <c r="I484" s="11"/>
      <c r="J484" s="11"/>
    </row>
    <row r="485" spans="6:10" ht="13.5" customHeight="1" x14ac:dyDescent="0.25">
      <c r="F485" s="11"/>
      <c r="G485" s="11"/>
      <c r="H485" s="11"/>
      <c r="I485" s="11"/>
      <c r="J485" s="11"/>
    </row>
    <row r="486" spans="6:10" ht="13.5" customHeight="1" x14ac:dyDescent="0.25">
      <c r="F486" s="11"/>
      <c r="G486" s="11"/>
      <c r="H486" s="11"/>
      <c r="I486" s="11"/>
      <c r="J486" s="11"/>
    </row>
    <row r="487" spans="6:10" ht="13.5" customHeight="1" x14ac:dyDescent="0.25">
      <c r="F487" s="11"/>
      <c r="G487" s="11"/>
      <c r="H487" s="11"/>
      <c r="I487" s="11"/>
      <c r="J487" s="11"/>
    </row>
    <row r="488" spans="6:10" ht="13.5" customHeight="1" x14ac:dyDescent="0.25">
      <c r="F488" s="11"/>
      <c r="G488" s="11"/>
      <c r="H488" s="11"/>
      <c r="I488" s="11"/>
      <c r="J488" s="11"/>
    </row>
    <row r="489" spans="6:10" ht="13.5" customHeight="1" x14ac:dyDescent="0.25">
      <c r="F489" s="11"/>
      <c r="G489" s="11"/>
      <c r="H489" s="11"/>
      <c r="I489" s="11"/>
      <c r="J489" s="11"/>
    </row>
    <row r="490" spans="6:10" ht="13.5" customHeight="1" x14ac:dyDescent="0.25">
      <c r="F490" s="11"/>
      <c r="G490" s="11"/>
      <c r="H490" s="11"/>
      <c r="I490" s="11"/>
      <c r="J490" s="11"/>
    </row>
    <row r="491" spans="6:10" ht="13.5" customHeight="1" x14ac:dyDescent="0.25">
      <c r="F491" s="11"/>
      <c r="G491" s="11"/>
      <c r="H491" s="11"/>
      <c r="I491" s="11"/>
      <c r="J491" s="11"/>
    </row>
    <row r="492" spans="6:10" ht="13.5" customHeight="1" x14ac:dyDescent="0.25">
      <c r="F492" s="11"/>
      <c r="G492" s="11"/>
      <c r="H492" s="11"/>
      <c r="I492" s="11"/>
      <c r="J492" s="11"/>
    </row>
    <row r="493" spans="6:10" ht="13.5" customHeight="1" x14ac:dyDescent="0.25">
      <c r="F493" s="11"/>
      <c r="G493" s="11"/>
      <c r="H493" s="11"/>
      <c r="I493" s="11"/>
      <c r="J493" s="11"/>
    </row>
    <row r="494" spans="6:10" ht="13.5" customHeight="1" x14ac:dyDescent="0.25">
      <c r="F494" s="11"/>
      <c r="G494" s="11"/>
      <c r="H494" s="11"/>
      <c r="I494" s="11"/>
      <c r="J494" s="11"/>
    </row>
    <row r="495" spans="6:10" ht="13.5" customHeight="1" x14ac:dyDescent="0.25">
      <c r="F495" s="11"/>
      <c r="G495" s="11"/>
      <c r="H495" s="11"/>
      <c r="I495" s="11"/>
      <c r="J495" s="11"/>
    </row>
    <row r="496" spans="6:10" ht="13.5" customHeight="1" x14ac:dyDescent="0.25">
      <c r="F496" s="11"/>
      <c r="G496" s="11"/>
      <c r="H496" s="11"/>
      <c r="I496" s="11"/>
      <c r="J496" s="11"/>
    </row>
    <row r="497" spans="6:10" ht="13.5" customHeight="1" x14ac:dyDescent="0.25">
      <c r="F497" s="11"/>
      <c r="G497" s="11"/>
      <c r="H497" s="11"/>
      <c r="I497" s="11"/>
      <c r="J497" s="11"/>
    </row>
    <row r="498" spans="6:10" ht="13.5" customHeight="1" x14ac:dyDescent="0.25">
      <c r="F498" s="11"/>
      <c r="G498" s="11"/>
      <c r="H498" s="11"/>
      <c r="I498" s="11"/>
      <c r="J498" s="11"/>
    </row>
    <row r="499" spans="6:10" ht="13.5" customHeight="1" x14ac:dyDescent="0.25">
      <c r="F499" s="11"/>
      <c r="G499" s="11"/>
      <c r="H499" s="11"/>
      <c r="I499" s="11"/>
      <c r="J499" s="11"/>
    </row>
    <row r="500" spans="6:10" ht="13.5" customHeight="1" x14ac:dyDescent="0.25">
      <c r="F500" s="11"/>
      <c r="G500" s="11"/>
      <c r="H500" s="11"/>
      <c r="I500" s="11"/>
      <c r="J500" s="11"/>
    </row>
    <row r="501" spans="6:10" ht="13.5" customHeight="1" x14ac:dyDescent="0.25">
      <c r="F501" s="11"/>
      <c r="G501" s="11"/>
      <c r="H501" s="11"/>
      <c r="I501" s="11"/>
      <c r="J501" s="11"/>
    </row>
    <row r="502" spans="6:10" ht="13.5" customHeight="1" x14ac:dyDescent="0.25">
      <c r="F502" s="11"/>
      <c r="G502" s="11"/>
      <c r="H502" s="11"/>
      <c r="I502" s="11"/>
      <c r="J502" s="11"/>
    </row>
    <row r="503" spans="6:10" ht="13.5" customHeight="1" x14ac:dyDescent="0.25">
      <c r="F503" s="11"/>
      <c r="G503" s="11"/>
      <c r="H503" s="11"/>
      <c r="I503" s="11"/>
      <c r="J503" s="11"/>
    </row>
    <row r="504" spans="6:10" ht="13.5" customHeight="1" x14ac:dyDescent="0.25">
      <c r="F504" s="11"/>
      <c r="G504" s="11"/>
      <c r="H504" s="11"/>
      <c r="I504" s="11"/>
      <c r="J504" s="11"/>
    </row>
    <row r="505" spans="6:10" ht="13.5" customHeight="1" x14ac:dyDescent="0.25">
      <c r="F505" s="11"/>
      <c r="G505" s="11"/>
      <c r="H505" s="11"/>
      <c r="I505" s="11"/>
      <c r="J505" s="11"/>
    </row>
    <row r="506" spans="6:10" ht="13.5" customHeight="1" x14ac:dyDescent="0.25">
      <c r="F506" s="11"/>
      <c r="G506" s="11"/>
      <c r="H506" s="11"/>
      <c r="I506" s="11"/>
      <c r="J506" s="11"/>
    </row>
    <row r="507" spans="6:10" ht="13.5" customHeight="1" x14ac:dyDescent="0.25">
      <c r="F507" s="11"/>
      <c r="G507" s="11"/>
      <c r="H507" s="11"/>
      <c r="I507" s="11"/>
      <c r="J507" s="11"/>
    </row>
    <row r="508" spans="6:10" ht="13.5" customHeight="1" x14ac:dyDescent="0.25">
      <c r="F508" s="11"/>
      <c r="G508" s="11"/>
      <c r="H508" s="11"/>
      <c r="I508" s="11"/>
      <c r="J508" s="11"/>
    </row>
    <row r="509" spans="6:10" ht="13.5" customHeight="1" x14ac:dyDescent="0.25">
      <c r="F509" s="11"/>
      <c r="G509" s="11"/>
      <c r="H509" s="11"/>
      <c r="I509" s="11"/>
      <c r="J509" s="11"/>
    </row>
    <row r="510" spans="6:10" ht="13.5" customHeight="1" x14ac:dyDescent="0.25">
      <c r="F510" s="11"/>
      <c r="G510" s="11"/>
      <c r="H510" s="11"/>
      <c r="I510" s="11"/>
      <c r="J510" s="11"/>
    </row>
    <row r="511" spans="6:10" ht="13.5" customHeight="1" x14ac:dyDescent="0.25">
      <c r="F511" s="11"/>
      <c r="G511" s="11"/>
      <c r="H511" s="11"/>
      <c r="I511" s="11"/>
      <c r="J511" s="11"/>
    </row>
    <row r="512" spans="6:10" ht="13.5" customHeight="1" x14ac:dyDescent="0.25">
      <c r="F512" s="11"/>
      <c r="G512" s="11"/>
      <c r="H512" s="11"/>
      <c r="I512" s="11"/>
      <c r="J512" s="11"/>
    </row>
    <row r="513" spans="6:10" ht="13.5" customHeight="1" x14ac:dyDescent="0.25">
      <c r="F513" s="11"/>
      <c r="G513" s="11"/>
      <c r="H513" s="11"/>
      <c r="I513" s="11"/>
      <c r="J513" s="11"/>
    </row>
    <row r="514" spans="6:10" ht="13.5" customHeight="1" x14ac:dyDescent="0.25">
      <c r="F514" s="11"/>
      <c r="G514" s="11"/>
      <c r="H514" s="11"/>
      <c r="I514" s="11"/>
      <c r="J514" s="11"/>
    </row>
    <row r="515" spans="6:10" ht="13.5" customHeight="1" x14ac:dyDescent="0.25">
      <c r="F515" s="11"/>
      <c r="G515" s="11"/>
      <c r="H515" s="11"/>
      <c r="I515" s="11"/>
      <c r="J515" s="11"/>
    </row>
    <row r="516" spans="6:10" ht="13.5" customHeight="1" x14ac:dyDescent="0.25">
      <c r="F516" s="11"/>
      <c r="G516" s="11"/>
      <c r="H516" s="11"/>
      <c r="I516" s="11"/>
      <c r="J516" s="11"/>
    </row>
    <row r="517" spans="6:10" ht="13.5" customHeight="1" x14ac:dyDescent="0.25">
      <c r="F517" s="11"/>
      <c r="G517" s="11"/>
      <c r="H517" s="11"/>
      <c r="I517" s="11"/>
      <c r="J517" s="11"/>
    </row>
    <row r="518" spans="6:10" ht="13.5" customHeight="1" x14ac:dyDescent="0.25">
      <c r="F518" s="11"/>
      <c r="G518" s="11"/>
      <c r="H518" s="11"/>
      <c r="I518" s="11"/>
      <c r="J518" s="11"/>
    </row>
    <row r="519" spans="6:10" ht="13.5" customHeight="1" x14ac:dyDescent="0.25">
      <c r="F519" s="11"/>
      <c r="G519" s="11"/>
      <c r="H519" s="11"/>
      <c r="I519" s="11"/>
      <c r="J519" s="11"/>
    </row>
    <row r="520" spans="6:10" ht="13.5" customHeight="1" x14ac:dyDescent="0.25">
      <c r="F520" s="11"/>
      <c r="G520" s="11"/>
      <c r="H520" s="11"/>
      <c r="I520" s="11"/>
      <c r="J520" s="11"/>
    </row>
    <row r="521" spans="6:10" ht="13.5" customHeight="1" x14ac:dyDescent="0.25">
      <c r="F521" s="11"/>
      <c r="G521" s="11"/>
      <c r="H521" s="11"/>
      <c r="I521" s="11"/>
      <c r="J521" s="11"/>
    </row>
    <row r="522" spans="6:10" ht="13.5" customHeight="1" x14ac:dyDescent="0.25">
      <c r="F522" s="11"/>
      <c r="G522" s="11"/>
      <c r="H522" s="11"/>
      <c r="I522" s="11"/>
      <c r="J522" s="11"/>
    </row>
    <row r="523" spans="6:10" ht="13.5" customHeight="1" x14ac:dyDescent="0.25">
      <c r="F523" s="11"/>
      <c r="G523" s="11"/>
      <c r="H523" s="11"/>
      <c r="I523" s="11"/>
      <c r="J523" s="11"/>
    </row>
    <row r="524" spans="6:10" ht="13.5" customHeight="1" x14ac:dyDescent="0.25">
      <c r="F524" s="11"/>
      <c r="G524" s="11"/>
      <c r="H524" s="11"/>
      <c r="I524" s="11"/>
      <c r="J524" s="11"/>
    </row>
    <row r="525" spans="6:10" ht="13.5" customHeight="1" x14ac:dyDescent="0.25">
      <c r="F525" s="11"/>
      <c r="G525" s="11"/>
      <c r="H525" s="11"/>
      <c r="I525" s="11"/>
      <c r="J525" s="11"/>
    </row>
  </sheetData>
  <autoFilter ref="A1:EK448"/>
  <pageMargins left="0.7" right="0.7" top="0.75" bottom="0.75" header="0.3" footer="0.3"/>
  <ignoredErrors>
    <ignoredError sqref="H5:I5 H30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4"/>
  <sheetViews>
    <sheetView topLeftCell="A408" zoomScale="78" zoomScaleNormal="78" workbookViewId="0">
      <selection activeCell="A2" sqref="A2:F413"/>
    </sheetView>
  </sheetViews>
  <sheetFormatPr baseColWidth="10" defaultRowHeight="15" x14ac:dyDescent="0.25"/>
  <cols>
    <col min="1" max="1" width="7.85546875" customWidth="1"/>
    <col min="2" max="2" width="16.42578125" bestFit="1" customWidth="1"/>
    <col min="3" max="3" width="15.7109375" style="3" bestFit="1" customWidth="1"/>
    <col min="4" max="5" width="20" style="3" bestFit="1" customWidth="1"/>
    <col min="6" max="6" width="19.140625" style="3" customWidth="1"/>
    <col min="7" max="8" width="15.7109375" style="3" bestFit="1" customWidth="1"/>
    <col min="9" max="9" width="18.42578125" customWidth="1"/>
    <col min="11" max="11" width="20" customWidth="1"/>
    <col min="12" max="12" width="20.140625" customWidth="1"/>
    <col min="13" max="13" width="22.28515625" customWidth="1"/>
    <col min="14" max="14" width="16.42578125" customWidth="1"/>
    <col min="15" max="15" width="16.7109375" customWidth="1"/>
    <col min="16" max="16" width="17.85546875" customWidth="1"/>
  </cols>
  <sheetData>
    <row r="1" spans="1:16" ht="24.75" customHeight="1" x14ac:dyDescent="0.25">
      <c r="A1" s="3" t="s">
        <v>10</v>
      </c>
      <c r="B1" s="43">
        <v>212585125</v>
      </c>
      <c r="C1" s="3">
        <v>11012</v>
      </c>
      <c r="D1" s="3">
        <v>2017</v>
      </c>
      <c r="E1" s="3" t="s">
        <v>13</v>
      </c>
      <c r="F1" s="3" t="s">
        <v>1414</v>
      </c>
    </row>
    <row r="2" spans="1:16" x14ac:dyDescent="0.25">
      <c r="A2" t="s">
        <v>14</v>
      </c>
      <c r="B2" s="7">
        <v>1</v>
      </c>
      <c r="C2" s="8">
        <f t="shared" ref="C2:H2" si="0">C3+C9+C12+C28+C62+C122+C137</f>
        <v>38766254679.360001</v>
      </c>
      <c r="D2" s="8">
        <f t="shared" si="0"/>
        <v>14449867672.290001</v>
      </c>
      <c r="E2" s="8">
        <f t="shared" si="0"/>
        <v>16668681643.559998</v>
      </c>
      <c r="F2" s="8">
        <f t="shared" si="0"/>
        <v>36547440708.089996</v>
      </c>
      <c r="G2" s="8">
        <f t="shared" si="0"/>
        <v>14894874092.039999</v>
      </c>
      <c r="H2" s="8">
        <f t="shared" si="0"/>
        <v>21652566616.049999</v>
      </c>
      <c r="I2" s="11"/>
      <c r="J2" s="10"/>
      <c r="K2" s="11"/>
      <c r="L2" s="11"/>
      <c r="M2" s="11"/>
      <c r="N2" s="11"/>
      <c r="O2" s="11"/>
      <c r="P2" s="11"/>
    </row>
    <row r="3" spans="1:16" x14ac:dyDescent="0.25">
      <c r="A3" t="s">
        <v>14</v>
      </c>
      <c r="B3" s="15">
        <v>1.1000000000000001</v>
      </c>
      <c r="C3" s="16">
        <f>C4+C6</f>
        <v>9878662189.039999</v>
      </c>
      <c r="D3" s="16">
        <f t="shared" ref="D3:H3" si="1">D4+D6</f>
        <v>6864377190.6400003</v>
      </c>
      <c r="E3" s="16">
        <f t="shared" si="1"/>
        <v>8561536391.8999996</v>
      </c>
      <c r="F3" s="16">
        <f t="shared" si="1"/>
        <v>8181502987.7799988</v>
      </c>
      <c r="G3" s="16">
        <f t="shared" si="1"/>
        <v>8181502987.7799988</v>
      </c>
      <c r="H3" s="16">
        <f t="shared" si="1"/>
        <v>0</v>
      </c>
      <c r="I3" s="11"/>
      <c r="J3" s="10"/>
      <c r="K3" s="11"/>
      <c r="L3" s="11"/>
      <c r="M3" s="11"/>
      <c r="N3" s="11"/>
      <c r="O3" s="11"/>
      <c r="P3" s="11"/>
    </row>
    <row r="4" spans="1:16" x14ac:dyDescent="0.25">
      <c r="A4" t="s">
        <v>14</v>
      </c>
      <c r="B4" s="20" t="s">
        <v>19</v>
      </c>
      <c r="C4" s="21">
        <f>SUM(C5)</f>
        <v>168817999</v>
      </c>
      <c r="D4" s="21">
        <f>SUM(D5)</f>
        <v>26784800</v>
      </c>
      <c r="E4" s="21">
        <f t="shared" ref="E4:H4" si="2">SUM(E5)</f>
        <v>20560000</v>
      </c>
      <c r="F4" s="21">
        <f t="shared" si="2"/>
        <v>175042799</v>
      </c>
      <c r="G4" s="21">
        <f t="shared" si="2"/>
        <v>175042799</v>
      </c>
      <c r="H4" s="21">
        <f t="shared" si="2"/>
        <v>0</v>
      </c>
      <c r="I4" s="11"/>
      <c r="J4" s="10"/>
      <c r="K4" s="11"/>
      <c r="L4" s="11"/>
      <c r="M4" s="11"/>
      <c r="N4" s="11"/>
      <c r="O4" s="11"/>
      <c r="P4" s="11"/>
    </row>
    <row r="5" spans="1:16" x14ac:dyDescent="0.25">
      <c r="A5" t="s">
        <v>14</v>
      </c>
      <c r="B5" s="4" t="s">
        <v>21</v>
      </c>
      <c r="C5" s="11">
        <v>168817999</v>
      </c>
      <c r="D5" s="11">
        <v>26784800</v>
      </c>
      <c r="E5" s="11">
        <f>20560000</f>
        <v>20560000</v>
      </c>
      <c r="F5" s="11">
        <f>C5+D5-E5</f>
        <v>175042799</v>
      </c>
      <c r="G5" s="11">
        <f t="shared" ref="G5:G61" si="3">F5</f>
        <v>175042799</v>
      </c>
      <c r="H5" s="11">
        <v>0</v>
      </c>
      <c r="I5" s="11"/>
      <c r="J5" s="10"/>
      <c r="K5" s="11"/>
      <c r="L5" s="11"/>
      <c r="M5" s="11"/>
      <c r="N5" s="11"/>
      <c r="O5" s="11"/>
      <c r="P5" s="11"/>
    </row>
    <row r="6" spans="1:16" x14ac:dyDescent="0.25">
      <c r="A6" t="s">
        <v>14</v>
      </c>
      <c r="B6" s="20" t="s">
        <v>24</v>
      </c>
      <c r="C6" s="21">
        <f>SUM(C7:C8)</f>
        <v>9709844190.039999</v>
      </c>
      <c r="D6" s="21">
        <f>SUM(D7:D8)</f>
        <v>6837592390.6400003</v>
      </c>
      <c r="E6" s="21">
        <f t="shared" ref="E6:H6" si="4">SUM(E7:E8)</f>
        <v>8540976391.8999996</v>
      </c>
      <c r="F6" s="21">
        <f t="shared" si="4"/>
        <v>8006460188.7799988</v>
      </c>
      <c r="G6" s="21">
        <f t="shared" si="4"/>
        <v>8006460188.7799988</v>
      </c>
      <c r="H6" s="21">
        <f t="shared" si="4"/>
        <v>0</v>
      </c>
      <c r="I6" s="11"/>
      <c r="J6" s="10"/>
      <c r="K6" s="11"/>
      <c r="L6" s="11"/>
      <c r="M6" s="11"/>
      <c r="N6" s="11"/>
      <c r="O6" s="11"/>
      <c r="P6" s="11"/>
    </row>
    <row r="7" spans="1:16" x14ac:dyDescent="0.25">
      <c r="A7" t="s">
        <v>14</v>
      </c>
      <c r="B7" s="4" t="s">
        <v>26</v>
      </c>
      <c r="C7" s="11">
        <v>1416785584.8499999</v>
      </c>
      <c r="D7" s="11">
        <v>607977018.37</v>
      </c>
      <c r="E7" s="11">
        <v>1099556659.53</v>
      </c>
      <c r="F7" s="11">
        <f>C7+D7-E7</f>
        <v>925205943.68999982</v>
      </c>
      <c r="G7" s="11">
        <f t="shared" si="3"/>
        <v>925205943.68999982</v>
      </c>
      <c r="H7" s="11">
        <v>0</v>
      </c>
      <c r="I7" s="11"/>
      <c r="J7" s="10"/>
      <c r="K7" s="11"/>
      <c r="L7" s="11"/>
      <c r="M7" s="11"/>
      <c r="N7" s="11"/>
      <c r="O7" s="11"/>
      <c r="P7" s="11"/>
    </row>
    <row r="8" spans="1:16" x14ac:dyDescent="0.25">
      <c r="A8" t="s">
        <v>14</v>
      </c>
      <c r="B8" s="4" t="s">
        <v>28</v>
      </c>
      <c r="C8" s="11">
        <v>8293058605.1899996</v>
      </c>
      <c r="D8" s="11">
        <v>6229615372.2700005</v>
      </c>
      <c r="E8" s="11">
        <f>7441419732.37</f>
        <v>7441419732.3699999</v>
      </c>
      <c r="F8" s="11">
        <f>C8+D8-E8</f>
        <v>7081254245.0899992</v>
      </c>
      <c r="G8" s="11">
        <f t="shared" si="3"/>
        <v>7081254245.0899992</v>
      </c>
      <c r="H8" s="11">
        <v>0</v>
      </c>
      <c r="I8" s="11"/>
      <c r="J8" s="10"/>
      <c r="K8" s="11"/>
      <c r="L8" s="11"/>
      <c r="M8" s="11"/>
      <c r="N8" s="11"/>
      <c r="O8" s="11"/>
      <c r="P8" s="11"/>
    </row>
    <row r="9" spans="1:16" x14ac:dyDescent="0.25">
      <c r="A9" t="s">
        <v>14</v>
      </c>
      <c r="B9" s="15">
        <v>1.2</v>
      </c>
      <c r="C9" s="16">
        <f>C10</f>
        <v>147400000</v>
      </c>
      <c r="D9" s="16">
        <f t="shared" ref="D9:H9" si="5">D10</f>
        <v>147400000</v>
      </c>
      <c r="E9" s="16">
        <f t="shared" si="5"/>
        <v>279980000</v>
      </c>
      <c r="F9" s="16">
        <f t="shared" si="5"/>
        <v>14820000</v>
      </c>
      <c r="G9" s="16">
        <f t="shared" si="5"/>
        <v>0</v>
      </c>
      <c r="H9" s="16">
        <f t="shared" si="5"/>
        <v>14820000</v>
      </c>
      <c r="I9" s="11"/>
      <c r="J9" s="10"/>
      <c r="K9" s="11"/>
      <c r="L9" s="11"/>
      <c r="M9" s="11"/>
      <c r="N9" s="11"/>
      <c r="O9" s="11"/>
      <c r="P9" s="11"/>
    </row>
    <row r="10" spans="1:16" x14ac:dyDescent="0.25">
      <c r="A10" t="s">
        <v>14</v>
      </c>
      <c r="B10" s="20" t="s">
        <v>31</v>
      </c>
      <c r="C10" s="21">
        <f>SUM(C11)</f>
        <v>147400000</v>
      </c>
      <c r="D10" s="21">
        <f>SUM(D11)</f>
        <v>147400000</v>
      </c>
      <c r="E10" s="21">
        <f t="shared" ref="E10:H10" si="6">SUM(E11)</f>
        <v>279980000</v>
      </c>
      <c r="F10" s="21">
        <f t="shared" si="6"/>
        <v>14820000</v>
      </c>
      <c r="G10" s="21">
        <f t="shared" si="6"/>
        <v>0</v>
      </c>
      <c r="H10" s="21">
        <f t="shared" si="6"/>
        <v>14820000</v>
      </c>
      <c r="I10" s="11"/>
      <c r="J10" s="10"/>
      <c r="K10" s="11"/>
      <c r="L10" s="11"/>
      <c r="M10" s="11"/>
      <c r="N10" s="11"/>
      <c r="O10" s="11"/>
      <c r="P10" s="11"/>
    </row>
    <row r="11" spans="1:16" x14ac:dyDescent="0.25">
      <c r="A11" t="s">
        <v>14</v>
      </c>
      <c r="B11" s="10" t="s">
        <v>33</v>
      </c>
      <c r="C11" s="11">
        <v>147400000</v>
      </c>
      <c r="D11" s="11">
        <v>147400000</v>
      </c>
      <c r="E11" s="11">
        <v>279980000</v>
      </c>
      <c r="F11" s="11">
        <f>C11+D11-E11</f>
        <v>14820000</v>
      </c>
      <c r="G11" s="11">
        <v>0</v>
      </c>
      <c r="H11" s="11">
        <f>F11</f>
        <v>14820000</v>
      </c>
      <c r="I11" s="11"/>
      <c r="J11" s="10"/>
      <c r="K11" s="11"/>
      <c r="L11" s="11"/>
      <c r="M11" s="11"/>
      <c r="N11" s="11"/>
      <c r="O11" s="11"/>
      <c r="P11" s="11"/>
    </row>
    <row r="12" spans="1:16" x14ac:dyDescent="0.25">
      <c r="A12" t="s">
        <v>14</v>
      </c>
      <c r="B12" s="15">
        <v>1.3</v>
      </c>
      <c r="C12" s="16">
        <f t="shared" ref="C12:H12" si="7">C13+C23</f>
        <v>1511956105.76</v>
      </c>
      <c r="D12" s="16">
        <f t="shared" si="7"/>
        <v>1632521144.4000001</v>
      </c>
      <c r="E12" s="16">
        <f t="shared" si="7"/>
        <v>1683955358.4000001</v>
      </c>
      <c r="F12" s="16">
        <f t="shared" si="7"/>
        <v>1460521891.76</v>
      </c>
      <c r="G12" s="16">
        <f t="shared" si="7"/>
        <v>1460521891.76</v>
      </c>
      <c r="H12" s="16">
        <f t="shared" si="7"/>
        <v>0</v>
      </c>
      <c r="I12" s="11"/>
      <c r="J12" s="10"/>
      <c r="K12" s="11"/>
      <c r="L12" s="11"/>
      <c r="M12" s="11"/>
      <c r="N12" s="11"/>
      <c r="O12" s="11"/>
      <c r="P12" s="11"/>
    </row>
    <row r="13" spans="1:16" x14ac:dyDescent="0.25">
      <c r="A13" t="s">
        <v>14</v>
      </c>
      <c r="B13" s="20" t="s">
        <v>36</v>
      </c>
      <c r="C13" s="21">
        <f t="shared" ref="C13:H13" si="8">SUM(C14:C22)</f>
        <v>422201246</v>
      </c>
      <c r="D13" s="21">
        <f t="shared" si="8"/>
        <v>1632521144.4000001</v>
      </c>
      <c r="E13" s="21">
        <f t="shared" si="8"/>
        <v>1674256658.4000001</v>
      </c>
      <c r="F13" s="21">
        <f t="shared" si="8"/>
        <v>380465732</v>
      </c>
      <c r="G13" s="21">
        <f t="shared" si="8"/>
        <v>380465732</v>
      </c>
      <c r="H13" s="21">
        <f t="shared" si="8"/>
        <v>0</v>
      </c>
      <c r="I13" s="11"/>
      <c r="J13" s="10"/>
      <c r="K13" s="11"/>
      <c r="L13" s="11"/>
      <c r="M13" s="11"/>
      <c r="N13" s="11"/>
      <c r="O13" s="11"/>
      <c r="P13" s="11"/>
    </row>
    <row r="14" spans="1:16" x14ac:dyDescent="0.25">
      <c r="A14" t="s">
        <v>14</v>
      </c>
      <c r="B14" s="41" t="s">
        <v>37</v>
      </c>
      <c r="C14" s="38">
        <v>171893008</v>
      </c>
      <c r="D14" s="38">
        <v>0</v>
      </c>
      <c r="E14" s="38">
        <v>5255400</v>
      </c>
      <c r="F14" s="38">
        <f t="shared" ref="F14:F22" si="9">C14+D14-E14</f>
        <v>166637608</v>
      </c>
      <c r="G14" s="38">
        <f t="shared" si="3"/>
        <v>166637608</v>
      </c>
      <c r="H14" s="38">
        <v>0</v>
      </c>
      <c r="I14" s="12"/>
      <c r="J14" s="41"/>
      <c r="K14" s="38"/>
      <c r="L14" s="38"/>
      <c r="M14" s="38"/>
      <c r="N14" s="38"/>
      <c r="O14" s="38"/>
      <c r="P14" s="38"/>
    </row>
    <row r="15" spans="1:16" x14ac:dyDescent="0.25">
      <c r="A15" t="s">
        <v>14</v>
      </c>
      <c r="B15" s="41" t="s">
        <v>39</v>
      </c>
      <c r="C15" s="38">
        <v>788000</v>
      </c>
      <c r="D15" s="38">
        <v>147485174</v>
      </c>
      <c r="E15" s="38">
        <v>147485174</v>
      </c>
      <c r="F15" s="38">
        <f t="shared" si="9"/>
        <v>788000</v>
      </c>
      <c r="G15" s="38">
        <f t="shared" si="3"/>
        <v>788000</v>
      </c>
      <c r="H15" s="38">
        <v>0</v>
      </c>
      <c r="I15" s="12"/>
      <c r="J15" s="41"/>
      <c r="K15" s="38"/>
      <c r="L15" s="38"/>
      <c r="M15" s="38"/>
      <c r="N15" s="38"/>
      <c r="O15" s="38"/>
      <c r="P15" s="38"/>
    </row>
    <row r="16" spans="1:16" x14ac:dyDescent="0.25">
      <c r="A16" t="s">
        <v>14</v>
      </c>
      <c r="B16" s="41" t="s">
        <v>41</v>
      </c>
      <c r="C16" s="38">
        <v>0</v>
      </c>
      <c r="D16" s="38">
        <v>7130950</v>
      </c>
      <c r="E16" s="38">
        <v>7130950</v>
      </c>
      <c r="F16" s="38">
        <f t="shared" si="9"/>
        <v>0</v>
      </c>
      <c r="G16" s="38">
        <f t="shared" si="3"/>
        <v>0</v>
      </c>
      <c r="H16" s="38">
        <v>0</v>
      </c>
      <c r="I16" s="12"/>
      <c r="J16" s="41"/>
      <c r="K16" s="38"/>
      <c r="L16" s="39"/>
      <c r="M16" s="38"/>
      <c r="N16" s="38"/>
      <c r="O16" s="38"/>
      <c r="P16" s="38"/>
    </row>
    <row r="17" spans="1:16" x14ac:dyDescent="0.25">
      <c r="A17" t="s">
        <v>14</v>
      </c>
      <c r="B17" s="41" t="s">
        <v>43</v>
      </c>
      <c r="C17" s="38">
        <v>1624</v>
      </c>
      <c r="D17" s="38">
        <v>4146296.4</v>
      </c>
      <c r="E17" s="38">
        <v>4146296.4</v>
      </c>
      <c r="F17" s="38">
        <f t="shared" si="9"/>
        <v>1624</v>
      </c>
      <c r="G17" s="38">
        <f t="shared" si="3"/>
        <v>1624</v>
      </c>
      <c r="H17" s="38">
        <v>0</v>
      </c>
      <c r="I17" s="12"/>
      <c r="J17" s="41"/>
      <c r="K17" s="38"/>
      <c r="L17" s="38"/>
      <c r="M17" s="38"/>
      <c r="N17" s="38"/>
      <c r="O17" s="38"/>
      <c r="P17" s="38"/>
    </row>
    <row r="18" spans="1:16" x14ac:dyDescent="0.25">
      <c r="A18" t="s">
        <v>14</v>
      </c>
      <c r="B18" s="41" t="s">
        <v>45</v>
      </c>
      <c r="C18" s="38">
        <v>0</v>
      </c>
      <c r="D18" s="38">
        <v>12331000</v>
      </c>
      <c r="E18" s="38">
        <v>12331000</v>
      </c>
      <c r="F18" s="38">
        <f t="shared" si="9"/>
        <v>0</v>
      </c>
      <c r="G18" s="38">
        <f t="shared" si="3"/>
        <v>0</v>
      </c>
      <c r="H18" s="38">
        <v>0</v>
      </c>
      <c r="I18" s="12"/>
      <c r="J18" s="41"/>
      <c r="K18" s="38"/>
      <c r="L18" s="38"/>
      <c r="M18" s="38"/>
      <c r="N18" s="38"/>
      <c r="O18" s="38"/>
      <c r="P18" s="38"/>
    </row>
    <row r="19" spans="1:16" x14ac:dyDescent="0.25">
      <c r="A19" t="s">
        <v>14</v>
      </c>
      <c r="B19" s="41" t="s">
        <v>47</v>
      </c>
      <c r="C19" s="38">
        <v>0</v>
      </c>
      <c r="D19" s="38">
        <v>25946795</v>
      </c>
      <c r="E19" s="38">
        <v>25946795</v>
      </c>
      <c r="F19" s="38">
        <f t="shared" si="9"/>
        <v>0</v>
      </c>
      <c r="G19" s="38">
        <f t="shared" si="3"/>
        <v>0</v>
      </c>
      <c r="H19" s="38">
        <v>0</v>
      </c>
      <c r="I19" s="12"/>
      <c r="J19" s="41"/>
      <c r="K19" s="38"/>
      <c r="L19" s="38"/>
      <c r="M19" s="38"/>
      <c r="N19" s="38"/>
      <c r="O19" s="38"/>
      <c r="P19" s="38"/>
    </row>
    <row r="20" spans="1:16" x14ac:dyDescent="0.25">
      <c r="A20" t="s">
        <v>14</v>
      </c>
      <c r="B20" s="41" t="s">
        <v>49</v>
      </c>
      <c r="C20" s="38">
        <v>36480114</v>
      </c>
      <c r="D20" s="38">
        <v>1435480929</v>
      </c>
      <c r="E20" s="38">
        <v>1471961043</v>
      </c>
      <c r="F20" s="38">
        <f t="shared" si="9"/>
        <v>0</v>
      </c>
      <c r="G20" s="38">
        <f t="shared" si="3"/>
        <v>0</v>
      </c>
      <c r="H20" s="38">
        <v>0</v>
      </c>
      <c r="I20" s="12"/>
      <c r="J20" s="41"/>
      <c r="K20" s="38"/>
      <c r="L20" s="38"/>
      <c r="M20" s="38"/>
      <c r="N20" s="38"/>
      <c r="O20" s="38"/>
      <c r="P20" s="38"/>
    </row>
    <row r="21" spans="1:16" x14ac:dyDescent="0.25">
      <c r="A21" t="s">
        <v>14</v>
      </c>
      <c r="B21" s="41" t="s">
        <v>50</v>
      </c>
      <c r="C21" s="38">
        <v>38500</v>
      </c>
      <c r="D21" s="38">
        <v>0</v>
      </c>
      <c r="E21" s="38">
        <v>0</v>
      </c>
      <c r="F21" s="38">
        <f t="shared" si="9"/>
        <v>38500</v>
      </c>
      <c r="G21" s="38">
        <f t="shared" si="3"/>
        <v>38500</v>
      </c>
      <c r="H21" s="38">
        <v>0</v>
      </c>
      <c r="I21" s="12"/>
      <c r="J21" s="41"/>
      <c r="K21" s="38"/>
      <c r="L21" s="38"/>
      <c r="M21" s="38"/>
      <c r="N21" s="38"/>
      <c r="O21" s="38"/>
      <c r="P21" s="38"/>
    </row>
    <row r="22" spans="1:16" x14ac:dyDescent="0.25">
      <c r="A22" t="s">
        <v>14</v>
      </c>
      <c r="B22" s="4" t="s">
        <v>51</v>
      </c>
      <c r="C22" s="11">
        <v>213000000</v>
      </c>
      <c r="D22" s="11">
        <v>0</v>
      </c>
      <c r="E22" s="11">
        <v>0</v>
      </c>
      <c r="F22" s="11">
        <f t="shared" si="9"/>
        <v>213000000</v>
      </c>
      <c r="G22" s="11">
        <f t="shared" si="3"/>
        <v>213000000</v>
      </c>
      <c r="H22" s="11">
        <v>0</v>
      </c>
      <c r="I22" s="12"/>
      <c r="J22" s="41"/>
      <c r="K22" s="38"/>
      <c r="L22" s="38"/>
      <c r="M22" s="38"/>
      <c r="N22" s="38"/>
      <c r="O22" s="38"/>
      <c r="P22" s="38"/>
    </row>
    <row r="23" spans="1:16" x14ac:dyDescent="0.25">
      <c r="A23" t="s">
        <v>14</v>
      </c>
      <c r="B23" s="20" t="s">
        <v>53</v>
      </c>
      <c r="C23" s="21">
        <f>SUM(C24:C27)</f>
        <v>1089754859.76</v>
      </c>
      <c r="D23" s="21">
        <f t="shared" ref="D23:H23" si="10">SUM(D24:D27)</f>
        <v>0</v>
      </c>
      <c r="E23" s="21">
        <f t="shared" si="10"/>
        <v>9698700</v>
      </c>
      <c r="F23" s="21">
        <f t="shared" si="10"/>
        <v>1080056159.76</v>
      </c>
      <c r="G23" s="21">
        <f t="shared" si="10"/>
        <v>1080056159.76</v>
      </c>
      <c r="H23" s="21">
        <f t="shared" si="10"/>
        <v>0</v>
      </c>
      <c r="I23" s="11"/>
      <c r="J23" s="41"/>
      <c r="K23" s="38"/>
      <c r="L23" s="38"/>
      <c r="M23" s="38"/>
      <c r="N23" s="38"/>
      <c r="O23" s="38"/>
      <c r="P23" s="38"/>
    </row>
    <row r="24" spans="1:16" x14ac:dyDescent="0.25">
      <c r="A24" t="s">
        <v>14</v>
      </c>
      <c r="B24" s="4" t="s">
        <v>54</v>
      </c>
      <c r="C24" s="11">
        <v>214108</v>
      </c>
      <c r="D24" s="11">
        <v>0</v>
      </c>
      <c r="E24" s="11">
        <v>0</v>
      </c>
      <c r="F24" s="11">
        <f>C24+D24-E24</f>
        <v>214108</v>
      </c>
      <c r="G24" s="11">
        <f t="shared" si="3"/>
        <v>214108</v>
      </c>
      <c r="H24" s="11">
        <v>0</v>
      </c>
      <c r="I24" s="12"/>
      <c r="J24" s="10"/>
      <c r="K24" s="11"/>
      <c r="L24" s="11"/>
      <c r="M24" s="11"/>
      <c r="N24" s="11"/>
      <c r="O24" s="11"/>
      <c r="P24" s="11"/>
    </row>
    <row r="25" spans="1:16" x14ac:dyDescent="0.25">
      <c r="A25" t="s">
        <v>14</v>
      </c>
      <c r="B25" s="4" t="s">
        <v>56</v>
      </c>
      <c r="C25" s="11">
        <v>1075908984</v>
      </c>
      <c r="D25" s="11">
        <v>0</v>
      </c>
      <c r="E25" s="11">
        <v>9698700</v>
      </c>
      <c r="F25" s="11">
        <f>C25+D25-E25</f>
        <v>1066210284</v>
      </c>
      <c r="G25" s="11">
        <f t="shared" si="3"/>
        <v>1066210284</v>
      </c>
      <c r="H25" s="11">
        <v>0</v>
      </c>
      <c r="I25" s="12"/>
      <c r="J25" s="10"/>
      <c r="K25" s="11"/>
      <c r="L25" s="11"/>
      <c r="M25" s="11"/>
      <c r="N25" s="11"/>
      <c r="O25" s="11"/>
      <c r="P25" s="11"/>
    </row>
    <row r="26" spans="1:16" x14ac:dyDescent="0.25">
      <c r="A26" t="s">
        <v>14</v>
      </c>
      <c r="B26" s="4" t="s">
        <v>57</v>
      </c>
      <c r="C26" s="11">
        <v>12914060.76</v>
      </c>
      <c r="D26" s="11">
        <v>0</v>
      </c>
      <c r="E26" s="11">
        <v>0</v>
      </c>
      <c r="F26" s="11">
        <f>C26+D26-E26</f>
        <v>12914060.76</v>
      </c>
      <c r="G26" s="11">
        <f t="shared" si="3"/>
        <v>12914060.76</v>
      </c>
      <c r="H26" s="11">
        <v>0</v>
      </c>
      <c r="I26" s="12"/>
      <c r="J26" s="10"/>
      <c r="K26" s="11"/>
      <c r="L26" s="11"/>
      <c r="M26" s="11"/>
      <c r="N26" s="11"/>
      <c r="O26" s="11"/>
      <c r="P26" s="11"/>
    </row>
    <row r="27" spans="1:16" x14ac:dyDescent="0.25">
      <c r="A27" t="s">
        <v>14</v>
      </c>
      <c r="B27" s="4" t="s">
        <v>58</v>
      </c>
      <c r="C27" s="11">
        <v>717707</v>
      </c>
      <c r="D27" s="11">
        <v>0</v>
      </c>
      <c r="E27" s="11">
        <v>0</v>
      </c>
      <c r="F27" s="11">
        <f>C27+D27-E27</f>
        <v>717707</v>
      </c>
      <c r="G27" s="11">
        <f t="shared" si="3"/>
        <v>717707</v>
      </c>
      <c r="H27" s="11">
        <v>0</v>
      </c>
      <c r="I27" s="12"/>
      <c r="J27" s="10"/>
      <c r="K27" s="11"/>
      <c r="L27" s="11"/>
      <c r="M27" s="11"/>
      <c r="N27" s="11"/>
      <c r="O27" s="11"/>
      <c r="P27" s="11"/>
    </row>
    <row r="28" spans="1:16" x14ac:dyDescent="0.25">
      <c r="A28" t="s">
        <v>14</v>
      </c>
      <c r="B28" s="15">
        <v>1.4</v>
      </c>
      <c r="C28" s="16">
        <f t="shared" ref="C28:H28" si="11">C29+C37+C48+C53+C55+C57</f>
        <v>5721640578.3400002</v>
      </c>
      <c r="D28" s="16">
        <f t="shared" si="11"/>
        <v>4638076944.8500004</v>
      </c>
      <c r="E28" s="16">
        <f t="shared" si="11"/>
        <v>5106868310.6899996</v>
      </c>
      <c r="F28" s="16">
        <f t="shared" si="11"/>
        <v>5252849212.5</v>
      </c>
      <c r="G28" s="16">
        <f t="shared" si="11"/>
        <v>5252849212.5</v>
      </c>
      <c r="H28" s="16">
        <f t="shared" si="11"/>
        <v>0</v>
      </c>
      <c r="I28" s="11"/>
      <c r="J28" s="10"/>
      <c r="K28" s="11"/>
      <c r="L28" s="11"/>
      <c r="M28" s="11"/>
      <c r="N28" s="11"/>
      <c r="O28" s="11"/>
      <c r="P28" s="11"/>
    </row>
    <row r="29" spans="1:16" x14ac:dyDescent="0.25">
      <c r="A29" t="s">
        <v>14</v>
      </c>
      <c r="B29" s="20" t="s">
        <v>60</v>
      </c>
      <c r="C29" s="21">
        <f t="shared" ref="C29:H29" si="12">SUM(C30:C36)</f>
        <v>133076390</v>
      </c>
      <c r="D29" s="21">
        <f t="shared" si="12"/>
        <v>1369255114.4399998</v>
      </c>
      <c r="E29" s="21">
        <f t="shared" si="12"/>
        <v>1305705095.8399999</v>
      </c>
      <c r="F29" s="21">
        <f t="shared" si="12"/>
        <v>196626408.59999999</v>
      </c>
      <c r="G29" s="21">
        <f t="shared" si="12"/>
        <v>196626408.59999999</v>
      </c>
      <c r="H29" s="21">
        <f t="shared" si="12"/>
        <v>0</v>
      </c>
      <c r="I29" s="11"/>
      <c r="J29" s="10"/>
      <c r="K29" s="11"/>
      <c r="L29" s="11"/>
      <c r="M29" s="11"/>
      <c r="N29" s="11"/>
      <c r="O29" s="11"/>
      <c r="P29" s="11"/>
    </row>
    <row r="30" spans="1:16" x14ac:dyDescent="0.25">
      <c r="A30" t="s">
        <v>14</v>
      </c>
      <c r="B30" s="4" t="s">
        <v>61</v>
      </c>
      <c r="C30" s="11">
        <v>0</v>
      </c>
      <c r="D30" s="11">
        <v>11168900</v>
      </c>
      <c r="E30" s="11">
        <v>11168900</v>
      </c>
      <c r="F30" s="11">
        <f t="shared" ref="F30:F36" si="13">C30+D30-E30</f>
        <v>0</v>
      </c>
      <c r="G30" s="11">
        <f t="shared" si="3"/>
        <v>0</v>
      </c>
      <c r="H30" s="11">
        <v>0</v>
      </c>
      <c r="I30" s="12"/>
      <c r="J30" s="10"/>
      <c r="K30" s="11"/>
      <c r="L30" s="11"/>
      <c r="M30" s="11"/>
      <c r="N30" s="11"/>
      <c r="O30" s="11"/>
      <c r="P30" s="11"/>
    </row>
    <row r="31" spans="1:16" x14ac:dyDescent="0.25">
      <c r="A31" t="s">
        <v>14</v>
      </c>
      <c r="B31" s="4" t="s">
        <v>63</v>
      </c>
      <c r="C31" s="11">
        <v>0</v>
      </c>
      <c r="D31" s="11">
        <v>491810</v>
      </c>
      <c r="E31" s="11">
        <v>491810</v>
      </c>
      <c r="F31" s="11">
        <f t="shared" si="13"/>
        <v>0</v>
      </c>
      <c r="G31" s="11">
        <f t="shared" si="3"/>
        <v>0</v>
      </c>
      <c r="H31" s="11">
        <v>0</v>
      </c>
      <c r="I31" s="12"/>
      <c r="J31" s="10"/>
      <c r="K31" s="11"/>
      <c r="L31" s="11"/>
      <c r="M31" s="11"/>
      <c r="N31" s="11"/>
      <c r="O31" s="11"/>
      <c r="P31" s="11"/>
    </row>
    <row r="32" spans="1:16" x14ac:dyDescent="0.25">
      <c r="A32" t="s">
        <v>14</v>
      </c>
      <c r="B32" s="4" t="s">
        <v>65</v>
      </c>
      <c r="C32" s="11">
        <v>0</v>
      </c>
      <c r="D32" s="11">
        <v>820852048</v>
      </c>
      <c r="E32" s="11">
        <v>820852048</v>
      </c>
      <c r="F32" s="11">
        <f t="shared" si="13"/>
        <v>0</v>
      </c>
      <c r="G32" s="11">
        <f t="shared" si="3"/>
        <v>0</v>
      </c>
      <c r="H32" s="11">
        <v>0</v>
      </c>
      <c r="I32" s="12"/>
      <c r="J32" s="10"/>
      <c r="K32" s="11"/>
      <c r="L32" s="11"/>
      <c r="M32" s="11"/>
      <c r="N32" s="11"/>
      <c r="O32" s="11"/>
      <c r="P32" s="11"/>
    </row>
    <row r="33" spans="1:16" x14ac:dyDescent="0.25">
      <c r="A33" t="s">
        <v>14</v>
      </c>
      <c r="B33" s="4" t="s">
        <v>67</v>
      </c>
      <c r="C33" s="11">
        <v>6600000</v>
      </c>
      <c r="D33" s="11">
        <v>487281368.63999999</v>
      </c>
      <c r="E33" s="11">
        <v>427526698.63999999</v>
      </c>
      <c r="F33" s="11">
        <f t="shared" si="13"/>
        <v>66354670</v>
      </c>
      <c r="G33" s="11">
        <f t="shared" si="3"/>
        <v>66354670</v>
      </c>
      <c r="H33" s="11">
        <v>0</v>
      </c>
      <c r="I33" s="12"/>
      <c r="J33" s="10"/>
      <c r="K33" s="11"/>
      <c r="L33" s="11"/>
      <c r="M33" s="11"/>
      <c r="N33" s="11"/>
      <c r="O33" s="11"/>
      <c r="P33" s="11"/>
    </row>
    <row r="34" spans="1:16" x14ac:dyDescent="0.25">
      <c r="A34" t="s">
        <v>14</v>
      </c>
      <c r="B34" s="4" t="s">
        <v>69</v>
      </c>
      <c r="C34" s="11">
        <v>0</v>
      </c>
      <c r="D34" s="11">
        <v>22522033.800000001</v>
      </c>
      <c r="E34" s="11">
        <v>18726685.199999999</v>
      </c>
      <c r="F34" s="11">
        <f t="shared" si="13"/>
        <v>3795348.6000000015</v>
      </c>
      <c r="G34" s="11">
        <f t="shared" si="3"/>
        <v>3795348.6000000015</v>
      </c>
      <c r="H34" s="11">
        <v>0</v>
      </c>
      <c r="I34" s="12"/>
      <c r="J34" s="10"/>
      <c r="K34" s="11"/>
      <c r="L34" s="11"/>
      <c r="M34" s="11"/>
      <c r="N34" s="11"/>
      <c r="O34" s="11"/>
      <c r="P34" s="11"/>
    </row>
    <row r="35" spans="1:16" x14ac:dyDescent="0.25">
      <c r="A35" t="s">
        <v>14</v>
      </c>
      <c r="B35" s="4" t="s">
        <v>71</v>
      </c>
      <c r="C35" s="11">
        <v>0</v>
      </c>
      <c r="D35" s="11">
        <v>26938954</v>
      </c>
      <c r="E35" s="11">
        <v>26938954</v>
      </c>
      <c r="F35" s="11">
        <f t="shared" si="13"/>
        <v>0</v>
      </c>
      <c r="G35" s="11">
        <f t="shared" si="3"/>
        <v>0</v>
      </c>
      <c r="H35" s="11">
        <v>0</v>
      </c>
      <c r="I35" s="12"/>
      <c r="J35" s="10"/>
      <c r="K35" s="11"/>
      <c r="L35" s="11"/>
      <c r="M35" s="11"/>
      <c r="N35" s="11"/>
      <c r="O35" s="11"/>
      <c r="P35" s="11"/>
    </row>
    <row r="36" spans="1:16" x14ac:dyDescent="0.25">
      <c r="A36" t="s">
        <v>14</v>
      </c>
      <c r="B36" s="4" t="s">
        <v>72</v>
      </c>
      <c r="C36" s="11">
        <v>126476390</v>
      </c>
      <c r="D36" s="11">
        <v>0</v>
      </c>
      <c r="E36" s="11">
        <v>0</v>
      </c>
      <c r="F36" s="11">
        <f t="shared" si="13"/>
        <v>126476390</v>
      </c>
      <c r="G36" s="11">
        <f t="shared" si="3"/>
        <v>126476390</v>
      </c>
      <c r="H36" s="11">
        <v>0</v>
      </c>
      <c r="I36" s="12"/>
      <c r="J36" s="10"/>
      <c r="K36" s="11"/>
      <c r="L36" s="11"/>
      <c r="M36" s="11"/>
      <c r="N36" s="11"/>
      <c r="O36" s="11"/>
      <c r="P36" s="11"/>
    </row>
    <row r="37" spans="1:16" x14ac:dyDescent="0.25">
      <c r="A37" t="s">
        <v>14</v>
      </c>
      <c r="B37" s="20" t="s">
        <v>74</v>
      </c>
      <c r="C37" s="21">
        <f t="shared" ref="C37:H37" si="14">SUM(C38:C47)</f>
        <v>766154006.3599999</v>
      </c>
      <c r="D37" s="21">
        <f t="shared" si="14"/>
        <v>2926435664.6300001</v>
      </c>
      <c r="E37" s="21">
        <f t="shared" si="14"/>
        <v>3072928948.52</v>
      </c>
      <c r="F37" s="21">
        <f t="shared" si="14"/>
        <v>619660722.46999991</v>
      </c>
      <c r="G37" s="21">
        <f t="shared" si="14"/>
        <v>619660722.46999991</v>
      </c>
      <c r="H37" s="21">
        <f t="shared" si="14"/>
        <v>0</v>
      </c>
      <c r="I37" s="12"/>
      <c r="J37" s="10"/>
      <c r="K37" s="11"/>
      <c r="L37" s="11"/>
      <c r="M37" s="11"/>
      <c r="N37" s="11"/>
      <c r="O37" s="11"/>
      <c r="P37" s="11"/>
    </row>
    <row r="38" spans="1:16" x14ac:dyDescent="0.25">
      <c r="A38" t="s">
        <v>14</v>
      </c>
      <c r="B38" s="4" t="s">
        <v>76</v>
      </c>
      <c r="C38" s="11">
        <v>0</v>
      </c>
      <c r="D38" s="11">
        <v>801788324.30999994</v>
      </c>
      <c r="E38" s="11">
        <v>801788324.30999994</v>
      </c>
      <c r="F38" s="11">
        <f t="shared" ref="F38:F47" si="15">C38+D38-E38</f>
        <v>0</v>
      </c>
      <c r="G38" s="11">
        <f t="shared" si="3"/>
        <v>0</v>
      </c>
      <c r="H38" s="3">
        <v>0</v>
      </c>
      <c r="I38" s="12"/>
      <c r="J38" s="10"/>
      <c r="K38" s="11"/>
      <c r="L38" s="11"/>
      <c r="M38" s="11"/>
      <c r="N38" s="11"/>
      <c r="O38" s="11"/>
      <c r="P38" s="11"/>
    </row>
    <row r="39" spans="1:16" x14ac:dyDescent="0.25">
      <c r="A39" t="s">
        <v>14</v>
      </c>
      <c r="B39" s="4" t="s">
        <v>78</v>
      </c>
      <c r="C39" s="11">
        <v>0</v>
      </c>
      <c r="D39" s="11">
        <v>207863116.40000001</v>
      </c>
      <c r="E39" s="11">
        <v>207863116.40000001</v>
      </c>
      <c r="F39" s="11">
        <f t="shared" si="15"/>
        <v>0</v>
      </c>
      <c r="G39" s="11">
        <f t="shared" si="3"/>
        <v>0</v>
      </c>
      <c r="H39" s="3">
        <v>0</v>
      </c>
      <c r="I39" s="12"/>
      <c r="J39" s="10"/>
      <c r="K39" s="11"/>
      <c r="L39" s="11"/>
      <c r="M39" s="11"/>
      <c r="N39" s="11"/>
      <c r="O39" s="11"/>
      <c r="P39" s="11"/>
    </row>
    <row r="40" spans="1:16" x14ac:dyDescent="0.25">
      <c r="A40" t="s">
        <v>14</v>
      </c>
      <c r="B40" s="4" t="s">
        <v>79</v>
      </c>
      <c r="C40" s="11">
        <v>7446102</v>
      </c>
      <c r="D40" s="11">
        <v>54785750</v>
      </c>
      <c r="E40" s="11">
        <v>54784113</v>
      </c>
      <c r="F40" s="11">
        <f t="shared" si="15"/>
        <v>7447739</v>
      </c>
      <c r="G40" s="11">
        <f t="shared" si="3"/>
        <v>7447739</v>
      </c>
      <c r="H40" s="3">
        <v>0</v>
      </c>
      <c r="I40" s="12"/>
      <c r="J40" s="10"/>
      <c r="K40" s="11"/>
      <c r="L40" s="11"/>
      <c r="M40" s="11"/>
      <c r="N40" s="11"/>
      <c r="O40" s="11"/>
      <c r="P40" s="11"/>
    </row>
    <row r="41" spans="1:16" x14ac:dyDescent="0.25">
      <c r="A41" t="s">
        <v>14</v>
      </c>
      <c r="B41" s="4" t="s">
        <v>81</v>
      </c>
      <c r="C41" s="11">
        <v>251564061.55000001</v>
      </c>
      <c r="D41" s="11">
        <v>695588793</v>
      </c>
      <c r="E41" s="11">
        <v>754692186</v>
      </c>
      <c r="F41" s="11">
        <f t="shared" si="15"/>
        <v>192460668.54999995</v>
      </c>
      <c r="G41" s="11">
        <f t="shared" si="3"/>
        <v>192460668.54999995</v>
      </c>
      <c r="H41" s="3">
        <v>0</v>
      </c>
      <c r="I41" s="12"/>
      <c r="J41" s="10"/>
      <c r="K41" s="11"/>
      <c r="L41" s="11"/>
      <c r="M41" s="11"/>
      <c r="N41" s="11"/>
      <c r="O41" s="11"/>
      <c r="P41" s="11"/>
    </row>
    <row r="42" spans="1:16" x14ac:dyDescent="0.25">
      <c r="A42" t="s">
        <v>14</v>
      </c>
      <c r="B42" s="4" t="s">
        <v>82</v>
      </c>
      <c r="C42" s="11">
        <v>0</v>
      </c>
      <c r="D42" s="11">
        <v>111358633</v>
      </c>
      <c r="E42" s="11">
        <v>111358633</v>
      </c>
      <c r="F42" s="11">
        <f t="shared" si="15"/>
        <v>0</v>
      </c>
      <c r="G42" s="11">
        <f t="shared" si="3"/>
        <v>0</v>
      </c>
      <c r="H42" s="3">
        <v>0</v>
      </c>
      <c r="I42" s="12"/>
      <c r="J42" s="10"/>
      <c r="K42" s="11"/>
      <c r="L42" s="11"/>
      <c r="M42" s="11"/>
      <c r="N42" s="11"/>
      <c r="O42" s="11"/>
      <c r="P42" s="11"/>
    </row>
    <row r="43" spans="1:16" x14ac:dyDescent="0.25">
      <c r="A43" t="s">
        <v>14</v>
      </c>
      <c r="B43" s="4" t="s">
        <v>83</v>
      </c>
      <c r="C43" s="11">
        <v>244833976</v>
      </c>
      <c r="D43" s="11">
        <v>679188482</v>
      </c>
      <c r="E43" s="11">
        <v>734501926</v>
      </c>
      <c r="F43" s="11">
        <f t="shared" si="15"/>
        <v>189520532</v>
      </c>
      <c r="G43" s="11">
        <f t="shared" si="3"/>
        <v>189520532</v>
      </c>
      <c r="H43" s="3">
        <v>0</v>
      </c>
      <c r="I43" s="12"/>
      <c r="J43" s="10"/>
      <c r="K43" s="11"/>
      <c r="L43" s="11"/>
      <c r="M43" s="11"/>
      <c r="N43" s="11"/>
      <c r="O43" s="11"/>
      <c r="P43" s="11"/>
    </row>
    <row r="44" spans="1:16" x14ac:dyDescent="0.25">
      <c r="A44" t="s">
        <v>14</v>
      </c>
      <c r="B44" s="4" t="s">
        <v>84</v>
      </c>
      <c r="C44" s="11">
        <v>126329652</v>
      </c>
      <c r="D44" s="11">
        <v>0</v>
      </c>
      <c r="E44" s="11">
        <v>0</v>
      </c>
      <c r="F44" s="11">
        <f t="shared" si="15"/>
        <v>126329652</v>
      </c>
      <c r="G44" s="11">
        <f t="shared" si="3"/>
        <v>126329652</v>
      </c>
      <c r="H44" s="3">
        <v>0</v>
      </c>
      <c r="I44" s="12"/>
      <c r="J44" s="10"/>
      <c r="K44" s="11"/>
      <c r="L44" s="11"/>
      <c r="M44" s="11"/>
      <c r="N44" s="11"/>
      <c r="O44" s="11"/>
      <c r="P44" s="11"/>
    </row>
    <row r="45" spans="1:16" x14ac:dyDescent="0.25">
      <c r="A45" t="s">
        <v>14</v>
      </c>
      <c r="B45" s="4" t="s">
        <v>85</v>
      </c>
      <c r="C45" s="11">
        <v>10459676</v>
      </c>
      <c r="D45" s="11">
        <v>29034017</v>
      </c>
      <c r="E45" s="11">
        <v>31379032</v>
      </c>
      <c r="F45" s="11">
        <f t="shared" si="15"/>
        <v>8114661</v>
      </c>
      <c r="G45" s="11">
        <f t="shared" si="3"/>
        <v>8114661</v>
      </c>
      <c r="H45" s="3">
        <v>0</v>
      </c>
      <c r="I45" s="12"/>
      <c r="J45" s="10"/>
      <c r="K45" s="11"/>
      <c r="L45" s="11"/>
      <c r="M45" s="11"/>
      <c r="N45" s="11"/>
      <c r="O45" s="11"/>
      <c r="P45" s="11"/>
    </row>
    <row r="46" spans="1:16" x14ac:dyDescent="0.25">
      <c r="A46" t="s">
        <v>14</v>
      </c>
      <c r="B46" s="4" t="s">
        <v>86</v>
      </c>
      <c r="C46" s="11">
        <v>53856250.810000002</v>
      </c>
      <c r="D46" s="11">
        <v>148929176</v>
      </c>
      <c r="E46" s="11">
        <v>161568753.81</v>
      </c>
      <c r="F46" s="11">
        <f t="shared" si="15"/>
        <v>41216673</v>
      </c>
      <c r="G46" s="11">
        <f t="shared" si="3"/>
        <v>41216673</v>
      </c>
      <c r="H46" s="3">
        <v>0</v>
      </c>
      <c r="I46" s="12"/>
      <c r="J46" s="10"/>
      <c r="K46" s="11"/>
      <c r="L46" s="11"/>
      <c r="M46" s="11"/>
      <c r="N46" s="11"/>
      <c r="O46" s="11"/>
      <c r="P46" s="11"/>
    </row>
    <row r="47" spans="1:16" x14ac:dyDescent="0.25">
      <c r="A47" t="s">
        <v>14</v>
      </c>
      <c r="B47" s="4" t="s">
        <v>87</v>
      </c>
      <c r="C47" s="11">
        <v>71664288</v>
      </c>
      <c r="D47" s="11">
        <v>197899372.91999999</v>
      </c>
      <c r="E47" s="11">
        <v>214992864</v>
      </c>
      <c r="F47" s="11">
        <f t="shared" si="15"/>
        <v>54570796.919999957</v>
      </c>
      <c r="G47" s="11">
        <f t="shared" si="3"/>
        <v>54570796.919999957</v>
      </c>
      <c r="H47" s="3">
        <v>0</v>
      </c>
      <c r="I47" s="12"/>
      <c r="J47" s="10"/>
      <c r="K47" s="11"/>
      <c r="L47" s="11"/>
      <c r="M47" s="11"/>
      <c r="N47" s="11"/>
      <c r="O47" s="11"/>
      <c r="P47" s="11"/>
    </row>
    <row r="48" spans="1:16" x14ac:dyDescent="0.25">
      <c r="A48" t="s">
        <v>14</v>
      </c>
      <c r="B48" s="20" t="s">
        <v>88</v>
      </c>
      <c r="C48" s="21">
        <f t="shared" ref="C48:H48" si="16">SUM(C49:C52)</f>
        <v>3751831055.9300003</v>
      </c>
      <c r="D48" s="21">
        <f t="shared" si="16"/>
        <v>34059811</v>
      </c>
      <c r="E48" s="21">
        <f t="shared" si="16"/>
        <v>509259028</v>
      </c>
      <c r="F48" s="21">
        <f t="shared" si="16"/>
        <v>3276631838.9300003</v>
      </c>
      <c r="G48" s="21">
        <f t="shared" si="16"/>
        <v>3276631838.9300003</v>
      </c>
      <c r="H48" s="21">
        <f t="shared" si="16"/>
        <v>0</v>
      </c>
      <c r="I48" s="12"/>
      <c r="J48" s="10"/>
      <c r="K48" s="11"/>
      <c r="L48" s="11"/>
      <c r="M48" s="11"/>
      <c r="N48" s="11"/>
      <c r="O48" s="11"/>
      <c r="P48" s="11"/>
    </row>
    <row r="49" spans="1:16" x14ac:dyDescent="0.25">
      <c r="A49" t="s">
        <v>14</v>
      </c>
      <c r="B49" s="10" t="s">
        <v>90</v>
      </c>
      <c r="C49" s="11">
        <v>2561124861.48</v>
      </c>
      <c r="D49" s="11">
        <v>34059811</v>
      </c>
      <c r="E49" s="11">
        <v>509258350</v>
      </c>
      <c r="F49" s="11">
        <f>C49+D49-E49</f>
        <v>2085926322.48</v>
      </c>
      <c r="G49" s="11">
        <f t="shared" si="3"/>
        <v>2085926322.48</v>
      </c>
      <c r="H49" s="11">
        <v>0</v>
      </c>
      <c r="I49" s="12"/>
      <c r="J49" s="10"/>
      <c r="K49" s="11"/>
      <c r="L49" s="11"/>
      <c r="M49" s="11"/>
      <c r="N49" s="11"/>
      <c r="O49" s="11"/>
      <c r="P49" s="11"/>
    </row>
    <row r="50" spans="1:16" x14ac:dyDescent="0.25">
      <c r="A50" t="s">
        <v>14</v>
      </c>
      <c r="B50" s="10" t="s">
        <v>92</v>
      </c>
      <c r="C50" s="11">
        <v>710267</v>
      </c>
      <c r="D50" s="11">
        <v>0</v>
      </c>
      <c r="E50" s="11">
        <v>678</v>
      </c>
      <c r="F50" s="11">
        <f>C50+D50-E50</f>
        <v>709589</v>
      </c>
      <c r="G50" s="11">
        <f t="shared" si="3"/>
        <v>709589</v>
      </c>
      <c r="H50" s="11">
        <v>0</v>
      </c>
      <c r="I50" s="12"/>
      <c r="J50" s="10"/>
      <c r="K50" s="11"/>
      <c r="L50" s="11"/>
      <c r="M50" s="11"/>
      <c r="N50" s="11"/>
      <c r="O50" s="11"/>
      <c r="P50" s="11"/>
    </row>
    <row r="51" spans="1:16" x14ac:dyDescent="0.25">
      <c r="A51" t="s">
        <v>14</v>
      </c>
      <c r="B51" s="10" t="s">
        <v>94</v>
      </c>
      <c r="C51" s="11">
        <v>662672088.45000005</v>
      </c>
      <c r="D51" s="11">
        <v>0</v>
      </c>
      <c r="E51" s="11">
        <v>0</v>
      </c>
      <c r="F51" s="11">
        <f>C51+D51-E51</f>
        <v>662672088.45000005</v>
      </c>
      <c r="G51" s="11">
        <f t="shared" si="3"/>
        <v>662672088.45000005</v>
      </c>
      <c r="H51" s="11">
        <v>0</v>
      </c>
      <c r="I51" s="12"/>
      <c r="J51" s="10"/>
      <c r="K51" s="11"/>
      <c r="L51" s="11"/>
      <c r="M51" s="11"/>
      <c r="N51" s="11"/>
      <c r="O51" s="11"/>
      <c r="P51" s="11"/>
    </row>
    <row r="52" spans="1:16" x14ac:dyDescent="0.25">
      <c r="A52" t="s">
        <v>14</v>
      </c>
      <c r="B52" s="10" t="s">
        <v>96</v>
      </c>
      <c r="C52" s="11">
        <v>527323839</v>
      </c>
      <c r="D52" s="11">
        <v>0</v>
      </c>
      <c r="E52" s="11">
        <v>0</v>
      </c>
      <c r="F52" s="11">
        <f>C52+D52-E52</f>
        <v>527323839</v>
      </c>
      <c r="G52" s="11">
        <f t="shared" si="3"/>
        <v>527323839</v>
      </c>
      <c r="H52" s="11">
        <v>0</v>
      </c>
      <c r="I52" s="12"/>
      <c r="J52" s="10"/>
      <c r="K52" s="11"/>
      <c r="L52" s="11"/>
      <c r="M52" s="11"/>
      <c r="N52" s="11"/>
      <c r="O52" s="11"/>
      <c r="P52" s="11"/>
    </row>
    <row r="53" spans="1:16" x14ac:dyDescent="0.25">
      <c r="A53" t="s">
        <v>14</v>
      </c>
      <c r="B53" s="20" t="s">
        <v>100</v>
      </c>
      <c r="C53" s="21">
        <f>SUM(C54)</f>
        <v>5910921.7599999998</v>
      </c>
      <c r="D53" s="21">
        <f t="shared" ref="D53:H53" si="17">SUM(D54)</f>
        <v>237280637.84999999</v>
      </c>
      <c r="E53" s="21">
        <f t="shared" si="17"/>
        <v>134706588.84999999</v>
      </c>
      <c r="F53" s="21">
        <f t="shared" si="17"/>
        <v>108484970.75999999</v>
      </c>
      <c r="G53" s="21">
        <f t="shared" si="17"/>
        <v>108484970.75999999</v>
      </c>
      <c r="H53" s="21">
        <f t="shared" si="17"/>
        <v>0</v>
      </c>
      <c r="I53" s="12"/>
      <c r="J53" s="10"/>
      <c r="K53" s="11"/>
      <c r="L53" s="11"/>
      <c r="M53" s="11"/>
      <c r="N53" s="11"/>
      <c r="O53" s="11"/>
      <c r="P53" s="11"/>
    </row>
    <row r="54" spans="1:16" x14ac:dyDescent="0.25">
      <c r="A54" t="s">
        <v>14</v>
      </c>
      <c r="B54" s="10" t="s">
        <v>101</v>
      </c>
      <c r="C54" s="11">
        <v>5910921.7599999998</v>
      </c>
      <c r="D54" s="11">
        <v>237280637.84999999</v>
      </c>
      <c r="E54" s="11">
        <v>134706588.84999999</v>
      </c>
      <c r="F54" s="11">
        <f>C54+D54-E54</f>
        <v>108484970.75999999</v>
      </c>
      <c r="G54" s="11">
        <f t="shared" si="3"/>
        <v>108484970.75999999</v>
      </c>
      <c r="H54" s="11">
        <v>0</v>
      </c>
      <c r="I54" s="12"/>
      <c r="J54" s="10"/>
      <c r="K54" s="11"/>
      <c r="L54" s="11"/>
      <c r="M54" s="11"/>
      <c r="N54" s="11"/>
      <c r="O54" s="11"/>
      <c r="P54" s="11"/>
    </row>
    <row r="55" spans="1:16" x14ac:dyDescent="0.25">
      <c r="A55" t="s">
        <v>14</v>
      </c>
      <c r="B55" s="20" t="s">
        <v>103</v>
      </c>
      <c r="C55" s="21">
        <f>SUM(C56)</f>
        <v>23822126.539999999</v>
      </c>
      <c r="D55" s="21">
        <f t="shared" ref="D55:H55" si="18">SUM(D56)</f>
        <v>0</v>
      </c>
      <c r="E55" s="21">
        <f t="shared" si="18"/>
        <v>0</v>
      </c>
      <c r="F55" s="21">
        <f t="shared" si="18"/>
        <v>23822126.539999999</v>
      </c>
      <c r="G55" s="21">
        <f t="shared" si="18"/>
        <v>23822126.539999999</v>
      </c>
      <c r="H55" s="21">
        <f t="shared" si="18"/>
        <v>0</v>
      </c>
      <c r="I55" s="12"/>
      <c r="J55" s="10"/>
      <c r="K55" s="11"/>
      <c r="L55" s="11"/>
      <c r="M55" s="11"/>
      <c r="N55" s="11"/>
      <c r="O55" s="11"/>
      <c r="P55" s="11"/>
    </row>
    <row r="56" spans="1:16" x14ac:dyDescent="0.25">
      <c r="A56" t="s">
        <v>14</v>
      </c>
      <c r="B56" s="10" t="s">
        <v>104</v>
      </c>
      <c r="C56" s="11">
        <v>23822126.539999999</v>
      </c>
      <c r="D56" s="11">
        <v>0</v>
      </c>
      <c r="E56" s="11">
        <v>0</v>
      </c>
      <c r="F56" s="11">
        <f>C56+D56-E56</f>
        <v>23822126.539999999</v>
      </c>
      <c r="G56" s="11">
        <f t="shared" si="3"/>
        <v>23822126.539999999</v>
      </c>
      <c r="H56" s="11">
        <v>0</v>
      </c>
      <c r="I56" s="12"/>
      <c r="J56" s="10"/>
      <c r="K56" s="11"/>
      <c r="L56" s="11"/>
      <c r="M56" s="11"/>
      <c r="N56" s="11"/>
      <c r="O56" s="11"/>
      <c r="P56" s="11"/>
    </row>
    <row r="57" spans="1:16" x14ac:dyDescent="0.25">
      <c r="A57" t="s">
        <v>14</v>
      </c>
      <c r="B57" s="20" t="s">
        <v>106</v>
      </c>
      <c r="C57" s="21">
        <f t="shared" ref="C57:H57" si="19">SUM(C58:C61)</f>
        <v>1040846077.75</v>
      </c>
      <c r="D57" s="21">
        <f t="shared" si="19"/>
        <v>71045716.930000007</v>
      </c>
      <c r="E57" s="21">
        <f t="shared" si="19"/>
        <v>84268649.480000004</v>
      </c>
      <c r="F57" s="21">
        <f t="shared" si="19"/>
        <v>1027623145.2</v>
      </c>
      <c r="G57" s="21">
        <f t="shared" si="19"/>
        <v>1027623145.2</v>
      </c>
      <c r="H57" s="21">
        <f t="shared" si="19"/>
        <v>0</v>
      </c>
      <c r="I57" s="12"/>
      <c r="J57" s="10"/>
      <c r="K57" s="11"/>
      <c r="L57" s="11"/>
      <c r="M57" s="11"/>
      <c r="N57" s="11"/>
      <c r="O57" s="11"/>
      <c r="P57" s="11"/>
    </row>
    <row r="58" spans="1:16" x14ac:dyDescent="0.25">
      <c r="A58" t="s">
        <v>14</v>
      </c>
      <c r="B58" s="4" t="s">
        <v>107</v>
      </c>
      <c r="C58" s="38">
        <v>985340174.20000005</v>
      </c>
      <c r="D58" s="38">
        <v>0</v>
      </c>
      <c r="E58" s="38">
        <v>0</v>
      </c>
      <c r="F58" s="38">
        <f>C58+D58-E58</f>
        <v>985340174.20000005</v>
      </c>
      <c r="G58" s="38">
        <f t="shared" si="3"/>
        <v>985340174.20000005</v>
      </c>
      <c r="H58" s="38">
        <v>0</v>
      </c>
      <c r="I58" s="12"/>
      <c r="J58" s="10"/>
      <c r="K58" s="11"/>
      <c r="L58" s="11"/>
      <c r="M58" s="11"/>
      <c r="N58" s="11"/>
      <c r="O58" s="11"/>
      <c r="P58" s="11"/>
    </row>
    <row r="59" spans="1:16" x14ac:dyDescent="0.25">
      <c r="A59" t="s">
        <v>14</v>
      </c>
      <c r="B59" s="4" t="s">
        <v>109</v>
      </c>
      <c r="C59" s="38">
        <v>1753320</v>
      </c>
      <c r="D59" s="38">
        <v>158240</v>
      </c>
      <c r="E59" s="38">
        <v>909640</v>
      </c>
      <c r="F59" s="38">
        <f>C59+D59-E59</f>
        <v>1001920</v>
      </c>
      <c r="G59" s="38">
        <f t="shared" si="3"/>
        <v>1001920</v>
      </c>
      <c r="H59" s="38">
        <v>0</v>
      </c>
      <c r="I59" s="12"/>
      <c r="J59" s="10"/>
      <c r="K59" s="11"/>
      <c r="L59" s="11"/>
      <c r="M59" s="11"/>
      <c r="N59" s="11"/>
      <c r="O59" s="11"/>
      <c r="P59" s="11"/>
    </row>
    <row r="60" spans="1:16" x14ac:dyDescent="0.25">
      <c r="A60" t="s">
        <v>14</v>
      </c>
      <c r="B60" s="4" t="s">
        <v>111</v>
      </c>
      <c r="C60" s="38">
        <v>0</v>
      </c>
      <c r="D60" s="38">
        <v>62890751.93</v>
      </c>
      <c r="E60" s="38">
        <v>62890751.93</v>
      </c>
      <c r="F60" s="38">
        <f>C60+D60-E60</f>
        <v>0</v>
      </c>
      <c r="G60" s="38">
        <f t="shared" si="3"/>
        <v>0</v>
      </c>
      <c r="H60" s="38">
        <v>0</v>
      </c>
      <c r="I60" s="12"/>
      <c r="J60" s="10"/>
      <c r="K60" s="11"/>
      <c r="L60" s="11"/>
      <c r="M60" s="11"/>
      <c r="N60" s="11"/>
      <c r="O60" s="11"/>
      <c r="P60" s="11"/>
    </row>
    <row r="61" spans="1:16" x14ac:dyDescent="0.25">
      <c r="A61" t="s">
        <v>14</v>
      </c>
      <c r="B61" s="4" t="s">
        <v>113</v>
      </c>
      <c r="C61" s="38">
        <v>53752583.549999997</v>
      </c>
      <c r="D61" s="38">
        <v>7996725</v>
      </c>
      <c r="E61" s="38">
        <v>20468257.550000001</v>
      </c>
      <c r="F61" s="38">
        <f>C61+D61-E61</f>
        <v>41281051</v>
      </c>
      <c r="G61" s="38">
        <f t="shared" si="3"/>
        <v>41281051</v>
      </c>
      <c r="H61" s="38">
        <v>0</v>
      </c>
      <c r="I61" s="12"/>
      <c r="J61" s="10"/>
      <c r="K61" s="11"/>
      <c r="L61" s="11"/>
      <c r="M61" s="11"/>
      <c r="N61" s="11"/>
      <c r="O61" s="11"/>
      <c r="P61" s="11"/>
    </row>
    <row r="62" spans="1:16" x14ac:dyDescent="0.25">
      <c r="A62" t="s">
        <v>14</v>
      </c>
      <c r="B62" s="15">
        <v>1.6</v>
      </c>
      <c r="C62" s="16">
        <f t="shared" ref="C62:H62" si="20">C63+C66+C71+C73+C81+C85+C89+C97+C105+C109+C111+C120+C101</f>
        <v>14206069446.450001</v>
      </c>
      <c r="D62" s="16">
        <f t="shared" si="20"/>
        <v>126603965</v>
      </c>
      <c r="E62" s="16">
        <f t="shared" si="20"/>
        <v>152024842.15000001</v>
      </c>
      <c r="F62" s="16">
        <f t="shared" si="20"/>
        <v>14180648569.300001</v>
      </c>
      <c r="G62" s="16">
        <f t="shared" si="20"/>
        <v>0</v>
      </c>
      <c r="H62" s="16">
        <f t="shared" si="20"/>
        <v>14180648569.300001</v>
      </c>
      <c r="I62" s="11"/>
      <c r="J62" s="10"/>
      <c r="K62" s="11"/>
      <c r="L62" s="11"/>
      <c r="M62" s="11"/>
      <c r="N62" s="11"/>
      <c r="O62" s="11"/>
      <c r="P62" s="11"/>
    </row>
    <row r="63" spans="1:16" x14ac:dyDescent="0.25">
      <c r="A63" t="s">
        <v>14</v>
      </c>
      <c r="B63" s="20" t="s">
        <v>119</v>
      </c>
      <c r="C63" s="21">
        <f>SUM(C64:C65)</f>
        <v>2444400098.5599999</v>
      </c>
      <c r="D63" s="21">
        <f t="shared" ref="D63:H63" si="21">SUM(D64:D65)</f>
        <v>0</v>
      </c>
      <c r="E63" s="21">
        <f t="shared" si="21"/>
        <v>0</v>
      </c>
      <c r="F63" s="21">
        <f t="shared" si="21"/>
        <v>2444400098.5599999</v>
      </c>
      <c r="G63" s="21">
        <f t="shared" si="21"/>
        <v>0</v>
      </c>
      <c r="H63" s="21">
        <f t="shared" si="21"/>
        <v>2444400098.5599999</v>
      </c>
      <c r="I63" s="12"/>
      <c r="J63" s="10"/>
      <c r="K63" s="38"/>
      <c r="L63" s="38"/>
      <c r="M63" s="38"/>
      <c r="N63" s="38"/>
      <c r="O63" s="38"/>
      <c r="P63" s="38"/>
    </row>
    <row r="64" spans="1:16" x14ac:dyDescent="0.25">
      <c r="A64" t="s">
        <v>14</v>
      </c>
      <c r="B64" s="4" t="s">
        <v>121</v>
      </c>
      <c r="C64" s="11">
        <v>155636750</v>
      </c>
      <c r="D64" s="11">
        <v>0</v>
      </c>
      <c r="E64" s="11">
        <v>0</v>
      </c>
      <c r="F64" s="11">
        <f>C64+D64-E64</f>
        <v>155636750</v>
      </c>
      <c r="G64" s="11">
        <v>0</v>
      </c>
      <c r="H64" s="11">
        <f t="shared" ref="H64:H124" si="22">F64</f>
        <v>155636750</v>
      </c>
      <c r="I64" s="12"/>
      <c r="J64" s="10"/>
      <c r="K64" s="38"/>
      <c r="L64" s="38"/>
      <c r="M64" s="38"/>
      <c r="N64" s="38"/>
      <c r="O64" s="38"/>
      <c r="P64" s="38"/>
    </row>
    <row r="65" spans="1:16" x14ac:dyDescent="0.25">
      <c r="A65" t="s">
        <v>14</v>
      </c>
      <c r="B65" s="4" t="s">
        <v>123</v>
      </c>
      <c r="C65" s="11">
        <v>2288763348.5599999</v>
      </c>
      <c r="D65" s="11">
        <v>0</v>
      </c>
      <c r="E65" s="11">
        <v>0</v>
      </c>
      <c r="F65" s="11">
        <f>C65+D65-E65</f>
        <v>2288763348.5599999</v>
      </c>
      <c r="G65" s="11">
        <v>0</v>
      </c>
      <c r="H65" s="11">
        <f t="shared" si="22"/>
        <v>2288763348.5599999</v>
      </c>
      <c r="I65" s="12"/>
      <c r="J65" s="10"/>
      <c r="K65" s="38"/>
      <c r="L65" s="38"/>
      <c r="M65" s="38"/>
      <c r="N65" s="38"/>
      <c r="O65" s="38"/>
      <c r="P65" s="38"/>
    </row>
    <row r="66" spans="1:16" x14ac:dyDescent="0.25">
      <c r="A66" t="s">
        <v>14</v>
      </c>
      <c r="B66" s="20" t="s">
        <v>125</v>
      </c>
      <c r="C66" s="21">
        <f>SUM(C67:C70)</f>
        <v>7230767007.3000002</v>
      </c>
      <c r="D66" s="21">
        <f t="shared" ref="D66:H66" si="23">SUM(D67:D70)</f>
        <v>75906953</v>
      </c>
      <c r="E66" s="21">
        <f t="shared" si="23"/>
        <v>0</v>
      </c>
      <c r="F66" s="21">
        <f t="shared" si="23"/>
        <v>7306673960.3000002</v>
      </c>
      <c r="G66" s="21">
        <f t="shared" si="23"/>
        <v>0</v>
      </c>
      <c r="H66" s="21">
        <f t="shared" si="23"/>
        <v>7306673960.3000002</v>
      </c>
      <c r="I66" s="12"/>
      <c r="J66" s="10"/>
      <c r="K66" s="38"/>
      <c r="L66" s="38"/>
      <c r="M66" s="38"/>
      <c r="N66" s="38"/>
      <c r="O66" s="38"/>
      <c r="P66" s="38"/>
    </row>
    <row r="67" spans="1:16" x14ac:dyDescent="0.25">
      <c r="A67" t="s">
        <v>14</v>
      </c>
      <c r="B67" s="4" t="s">
        <v>127</v>
      </c>
      <c r="C67" s="11">
        <v>2608140202.8000002</v>
      </c>
      <c r="D67" s="11">
        <v>75906953</v>
      </c>
      <c r="E67" s="11">
        <v>0</v>
      </c>
      <c r="F67" s="11">
        <f>C67+D67-E67</f>
        <v>2684047155.8000002</v>
      </c>
      <c r="G67" s="11">
        <v>0</v>
      </c>
      <c r="H67" s="11">
        <f t="shared" si="22"/>
        <v>2684047155.8000002</v>
      </c>
      <c r="I67" s="12"/>
      <c r="J67" s="10"/>
      <c r="K67" s="38"/>
      <c r="L67" s="38"/>
      <c r="M67" s="38"/>
      <c r="N67" s="38"/>
      <c r="O67" s="38"/>
      <c r="P67" s="38"/>
    </row>
    <row r="68" spans="1:16" x14ac:dyDescent="0.25">
      <c r="A68" t="s">
        <v>14</v>
      </c>
      <c r="B68" s="4" t="s">
        <v>129</v>
      </c>
      <c r="C68" s="11">
        <v>540402074.70000005</v>
      </c>
      <c r="D68" s="11">
        <v>0</v>
      </c>
      <c r="E68" s="11">
        <v>0</v>
      </c>
      <c r="F68" s="11">
        <f>C68+D68-E68</f>
        <v>540402074.70000005</v>
      </c>
      <c r="G68" s="11">
        <v>0</v>
      </c>
      <c r="H68" s="11">
        <f t="shared" si="22"/>
        <v>540402074.70000005</v>
      </c>
      <c r="I68" s="12"/>
      <c r="J68" s="10"/>
      <c r="K68" s="38"/>
      <c r="L68" s="38"/>
      <c r="M68" s="38"/>
      <c r="N68" s="38"/>
      <c r="O68" s="38"/>
      <c r="P68" s="38"/>
    </row>
    <row r="69" spans="1:16" x14ac:dyDescent="0.25">
      <c r="A69" t="s">
        <v>14</v>
      </c>
      <c r="B69" s="4" t="s">
        <v>131</v>
      </c>
      <c r="C69" s="11">
        <v>1756013683</v>
      </c>
      <c r="D69" s="11">
        <v>0</v>
      </c>
      <c r="E69" s="11">
        <v>0</v>
      </c>
      <c r="F69" s="11">
        <f>C69+D69-E69</f>
        <v>1756013683</v>
      </c>
      <c r="G69" s="11">
        <v>0</v>
      </c>
      <c r="H69" s="11">
        <f t="shared" si="22"/>
        <v>1756013683</v>
      </c>
      <c r="I69" s="12"/>
      <c r="J69" s="10"/>
      <c r="K69" s="11"/>
      <c r="L69" s="11"/>
      <c r="M69" s="11"/>
      <c r="N69" s="11"/>
      <c r="O69" s="11"/>
      <c r="P69" s="11"/>
    </row>
    <row r="70" spans="1:16" x14ac:dyDescent="0.25">
      <c r="A70" t="s">
        <v>14</v>
      </c>
      <c r="B70" s="4" t="s">
        <v>133</v>
      </c>
      <c r="C70" s="11">
        <v>2326211046.8000002</v>
      </c>
      <c r="D70" s="11">
        <v>0</v>
      </c>
      <c r="E70" s="11">
        <v>0</v>
      </c>
      <c r="F70" s="11">
        <f>C70+D70-E70</f>
        <v>2326211046.8000002</v>
      </c>
      <c r="G70" s="11">
        <v>0</v>
      </c>
      <c r="H70" s="11">
        <f t="shared" si="22"/>
        <v>2326211046.8000002</v>
      </c>
      <c r="I70" s="12"/>
      <c r="J70" s="10"/>
      <c r="K70" s="11"/>
      <c r="L70" s="11"/>
      <c r="M70" s="11"/>
      <c r="N70" s="11"/>
      <c r="O70" s="11"/>
      <c r="P70" s="11"/>
    </row>
    <row r="71" spans="1:16" x14ac:dyDescent="0.25">
      <c r="A71" t="s">
        <v>14</v>
      </c>
      <c r="B71" s="20" t="s">
        <v>135</v>
      </c>
      <c r="C71" s="21">
        <f t="shared" ref="C71:H71" si="24">SUM(C72:C72)</f>
        <v>61891348</v>
      </c>
      <c r="D71" s="21">
        <f t="shared" si="24"/>
        <v>0</v>
      </c>
      <c r="E71" s="21">
        <f t="shared" si="24"/>
        <v>0</v>
      </c>
      <c r="F71" s="21">
        <f t="shared" si="24"/>
        <v>61891348</v>
      </c>
      <c r="G71" s="21">
        <f t="shared" si="24"/>
        <v>0</v>
      </c>
      <c r="H71" s="21">
        <f t="shared" si="24"/>
        <v>61891348</v>
      </c>
      <c r="I71" s="12"/>
      <c r="J71" s="10"/>
      <c r="K71" s="11"/>
      <c r="L71" s="11"/>
      <c r="M71" s="11"/>
      <c r="N71" s="11"/>
      <c r="O71" s="11"/>
      <c r="P71" s="11"/>
    </row>
    <row r="72" spans="1:16" x14ac:dyDescent="0.25">
      <c r="A72" t="s">
        <v>14</v>
      </c>
      <c r="B72" s="4" t="s">
        <v>137</v>
      </c>
      <c r="C72" s="11">
        <v>61891348</v>
      </c>
      <c r="D72" s="11">
        <v>0</v>
      </c>
      <c r="E72" s="11">
        <v>0</v>
      </c>
      <c r="F72" s="11">
        <f>C72+D72-E72</f>
        <v>61891348</v>
      </c>
      <c r="G72" s="11">
        <v>0</v>
      </c>
      <c r="H72" s="11">
        <f t="shared" si="22"/>
        <v>61891348</v>
      </c>
      <c r="I72" s="12"/>
      <c r="J72" s="10"/>
      <c r="K72" s="11"/>
      <c r="L72" s="11"/>
      <c r="M72" s="11"/>
      <c r="N72" s="11"/>
      <c r="O72" s="11"/>
      <c r="P72" s="11"/>
    </row>
    <row r="73" spans="1:16" x14ac:dyDescent="0.25">
      <c r="A73" t="s">
        <v>14</v>
      </c>
      <c r="B73" s="20" t="s">
        <v>141</v>
      </c>
      <c r="C73" s="21">
        <f>SUM(C74:C80)</f>
        <v>2696406346.1999998</v>
      </c>
      <c r="D73" s="21">
        <f t="shared" ref="D73:H73" si="25">SUM(D74:D80)</f>
        <v>0</v>
      </c>
      <c r="E73" s="21">
        <f t="shared" si="25"/>
        <v>0</v>
      </c>
      <c r="F73" s="21">
        <f t="shared" si="25"/>
        <v>2696406346.1999998</v>
      </c>
      <c r="G73" s="21">
        <f t="shared" si="25"/>
        <v>0</v>
      </c>
      <c r="H73" s="21">
        <f t="shared" si="25"/>
        <v>2696406346.1999998</v>
      </c>
      <c r="I73" s="12"/>
      <c r="J73" s="10"/>
      <c r="K73" s="11"/>
      <c r="L73" s="11"/>
      <c r="M73" s="11"/>
      <c r="N73" s="11"/>
      <c r="O73" s="11"/>
      <c r="P73" s="11"/>
    </row>
    <row r="74" spans="1:16" x14ac:dyDescent="0.25">
      <c r="A74" t="s">
        <v>14</v>
      </c>
      <c r="B74" s="4" t="s">
        <v>142</v>
      </c>
      <c r="C74" s="11">
        <v>655174528.89999998</v>
      </c>
      <c r="D74" s="11">
        <v>0</v>
      </c>
      <c r="E74" s="11">
        <v>0</v>
      </c>
      <c r="F74" s="11">
        <f t="shared" ref="F74:F80" si="26">C74+D74-E74</f>
        <v>655174528.89999998</v>
      </c>
      <c r="G74" s="11">
        <v>0</v>
      </c>
      <c r="H74" s="11">
        <f t="shared" si="22"/>
        <v>655174528.89999998</v>
      </c>
      <c r="I74" s="12"/>
      <c r="J74" s="10"/>
      <c r="K74" s="11"/>
      <c r="L74" s="11"/>
      <c r="M74" s="11"/>
      <c r="N74" s="11"/>
      <c r="O74" s="11"/>
      <c r="P74" s="11"/>
    </row>
    <row r="75" spans="1:16" x14ac:dyDescent="0.25">
      <c r="A75" t="s">
        <v>14</v>
      </c>
      <c r="B75" s="4" t="s">
        <v>144</v>
      </c>
      <c r="C75" s="11">
        <v>14982000</v>
      </c>
      <c r="D75" s="11">
        <v>0</v>
      </c>
      <c r="E75" s="11">
        <v>0</v>
      </c>
      <c r="F75" s="11">
        <f t="shared" si="26"/>
        <v>14982000</v>
      </c>
      <c r="G75" s="11">
        <v>0</v>
      </c>
      <c r="H75" s="11">
        <f t="shared" si="22"/>
        <v>14982000</v>
      </c>
      <c r="I75" s="12"/>
      <c r="J75" s="10"/>
      <c r="K75" s="11"/>
      <c r="L75" s="11"/>
      <c r="M75" s="11"/>
      <c r="N75" s="11"/>
      <c r="O75" s="11"/>
      <c r="P75" s="11"/>
    </row>
    <row r="76" spans="1:16" x14ac:dyDescent="0.25">
      <c r="A76" t="s">
        <v>14</v>
      </c>
      <c r="B76" s="4" t="s">
        <v>146</v>
      </c>
      <c r="C76" s="11">
        <v>1175796679.0899999</v>
      </c>
      <c r="D76" s="11">
        <v>0</v>
      </c>
      <c r="E76" s="11">
        <v>0</v>
      </c>
      <c r="F76" s="11">
        <f t="shared" si="26"/>
        <v>1175796679.0899999</v>
      </c>
      <c r="G76" s="11">
        <v>0</v>
      </c>
      <c r="H76" s="11">
        <f t="shared" si="22"/>
        <v>1175796679.0899999</v>
      </c>
      <c r="I76" s="12"/>
      <c r="J76" s="10"/>
      <c r="K76" s="11"/>
      <c r="L76" s="11"/>
      <c r="M76" s="11"/>
      <c r="N76" s="11"/>
      <c r="O76" s="11"/>
      <c r="P76" s="11"/>
    </row>
    <row r="77" spans="1:16" x14ac:dyDescent="0.25">
      <c r="A77" t="s">
        <v>14</v>
      </c>
      <c r="B77" s="4" t="s">
        <v>148</v>
      </c>
      <c r="C77" s="11">
        <v>348801973</v>
      </c>
      <c r="D77" s="11">
        <v>0</v>
      </c>
      <c r="E77" s="11">
        <v>0</v>
      </c>
      <c r="F77" s="11">
        <f t="shared" si="26"/>
        <v>348801973</v>
      </c>
      <c r="G77" s="11">
        <v>0</v>
      </c>
      <c r="H77" s="11">
        <f t="shared" si="22"/>
        <v>348801973</v>
      </c>
      <c r="I77" s="12"/>
      <c r="J77" s="10"/>
      <c r="K77" s="11"/>
      <c r="L77" s="11"/>
      <c r="M77" s="11"/>
      <c r="N77" s="11"/>
      <c r="O77" s="11"/>
      <c r="P77" s="11"/>
    </row>
    <row r="78" spans="1:16" x14ac:dyDescent="0.25">
      <c r="A78" t="s">
        <v>14</v>
      </c>
      <c r="B78" s="4" t="s">
        <v>150</v>
      </c>
      <c r="C78" s="11">
        <v>466735710.20999998</v>
      </c>
      <c r="D78" s="11">
        <v>0</v>
      </c>
      <c r="E78" s="11">
        <v>0</v>
      </c>
      <c r="F78" s="11">
        <f t="shared" si="26"/>
        <v>466735710.20999998</v>
      </c>
      <c r="G78" s="11">
        <v>0</v>
      </c>
      <c r="H78" s="11">
        <f t="shared" si="22"/>
        <v>466735710.20999998</v>
      </c>
      <c r="I78" s="12"/>
      <c r="J78" s="10"/>
      <c r="K78" s="11"/>
      <c r="L78" s="11"/>
      <c r="M78" s="11"/>
      <c r="N78" s="11"/>
      <c r="O78" s="11"/>
      <c r="P78" s="11"/>
    </row>
    <row r="79" spans="1:16" x14ac:dyDescent="0.25">
      <c r="A79" t="s">
        <v>14</v>
      </c>
      <c r="B79" s="4" t="s">
        <v>152</v>
      </c>
      <c r="C79" s="11">
        <v>12934739</v>
      </c>
      <c r="D79" s="11">
        <v>0</v>
      </c>
      <c r="E79" s="11">
        <v>0</v>
      </c>
      <c r="F79" s="11">
        <f t="shared" si="26"/>
        <v>12934739</v>
      </c>
      <c r="G79" s="11">
        <v>0</v>
      </c>
      <c r="H79" s="11">
        <f t="shared" si="22"/>
        <v>12934739</v>
      </c>
      <c r="I79" s="12"/>
      <c r="J79" s="10"/>
      <c r="K79" s="11"/>
      <c r="L79" s="11"/>
      <c r="M79" s="11"/>
      <c r="N79" s="11"/>
      <c r="O79" s="11"/>
      <c r="P79" s="11"/>
    </row>
    <row r="80" spans="1:16" x14ac:dyDescent="0.25">
      <c r="A80" t="s">
        <v>14</v>
      </c>
      <c r="B80" s="4" t="s">
        <v>154</v>
      </c>
      <c r="C80" s="11">
        <v>21980716</v>
      </c>
      <c r="D80" s="11">
        <v>0</v>
      </c>
      <c r="E80" s="11">
        <v>0</v>
      </c>
      <c r="F80" s="11">
        <f t="shared" si="26"/>
        <v>21980716</v>
      </c>
      <c r="G80" s="11">
        <v>0</v>
      </c>
      <c r="H80" s="11">
        <f t="shared" si="22"/>
        <v>21980716</v>
      </c>
      <c r="I80" s="12"/>
      <c r="J80" s="10"/>
      <c r="K80" s="11"/>
      <c r="L80" s="11"/>
      <c r="M80" s="11"/>
      <c r="N80" s="11"/>
      <c r="O80" s="11"/>
      <c r="P80" s="11"/>
    </row>
    <row r="81" spans="1:16" x14ac:dyDescent="0.25">
      <c r="A81" t="s">
        <v>14</v>
      </c>
      <c r="B81" s="20" t="s">
        <v>156</v>
      </c>
      <c r="C81" s="21">
        <f>SUM(C82:C84)</f>
        <v>4601391019.1099997</v>
      </c>
      <c r="D81" s="21">
        <f t="shared" ref="D81:H81" si="27">SUM(D82:D84)</f>
        <v>0</v>
      </c>
      <c r="E81" s="21">
        <f t="shared" si="27"/>
        <v>0</v>
      </c>
      <c r="F81" s="21">
        <f t="shared" si="27"/>
        <v>4601391019.1099997</v>
      </c>
      <c r="G81" s="21">
        <f t="shared" si="27"/>
        <v>0</v>
      </c>
      <c r="H81" s="21">
        <f t="shared" si="27"/>
        <v>4601391019.1099997</v>
      </c>
      <c r="I81" s="12"/>
      <c r="J81" s="10"/>
      <c r="K81" s="11"/>
      <c r="L81" s="11"/>
      <c r="M81" s="11"/>
      <c r="N81" s="11"/>
      <c r="O81" s="11"/>
      <c r="P81" s="11"/>
    </row>
    <row r="82" spans="1:16" x14ac:dyDescent="0.25">
      <c r="A82" t="s">
        <v>14</v>
      </c>
      <c r="B82" s="4" t="s">
        <v>157</v>
      </c>
      <c r="C82" s="11">
        <v>3688504385.8400002</v>
      </c>
      <c r="D82" s="11">
        <v>0</v>
      </c>
      <c r="E82" s="11">
        <v>0</v>
      </c>
      <c r="F82" s="11">
        <f>C82+D82-E82</f>
        <v>3688504385.8400002</v>
      </c>
      <c r="G82" s="11">
        <v>0</v>
      </c>
      <c r="H82" s="11">
        <f t="shared" si="22"/>
        <v>3688504385.8400002</v>
      </c>
      <c r="I82" s="12"/>
      <c r="J82" s="10"/>
      <c r="K82" s="11"/>
      <c r="L82" s="11"/>
      <c r="M82" s="11"/>
      <c r="N82" s="11"/>
      <c r="O82" s="11"/>
      <c r="P82" s="11"/>
    </row>
    <row r="83" spans="1:16" x14ac:dyDescent="0.25">
      <c r="A83" t="s">
        <v>14</v>
      </c>
      <c r="B83" s="4" t="s">
        <v>159</v>
      </c>
      <c r="C83" s="11">
        <v>653193773.74000001</v>
      </c>
      <c r="D83" s="11">
        <v>0</v>
      </c>
      <c r="E83" s="11">
        <v>0</v>
      </c>
      <c r="F83" s="11">
        <f>C83+D83-E83</f>
        <v>653193773.74000001</v>
      </c>
      <c r="G83" s="11">
        <v>0</v>
      </c>
      <c r="H83" s="11">
        <f t="shared" si="22"/>
        <v>653193773.74000001</v>
      </c>
      <c r="I83" s="12"/>
      <c r="J83" s="10"/>
      <c r="K83" s="11"/>
      <c r="L83" s="11"/>
      <c r="M83" s="11"/>
      <c r="N83" s="11"/>
      <c r="O83" s="11"/>
      <c r="P83" s="11"/>
    </row>
    <row r="84" spans="1:16" x14ac:dyDescent="0.25">
      <c r="A84" t="s">
        <v>14</v>
      </c>
      <c r="B84" s="4" t="s">
        <v>161</v>
      </c>
      <c r="C84" s="11">
        <v>259692859.53</v>
      </c>
      <c r="D84" s="11">
        <v>0</v>
      </c>
      <c r="E84" s="11">
        <v>0</v>
      </c>
      <c r="F84" s="11">
        <f>C84+D84-E84</f>
        <v>259692859.53</v>
      </c>
      <c r="G84" s="11">
        <v>0</v>
      </c>
      <c r="H84" s="11">
        <f t="shared" si="22"/>
        <v>259692859.53</v>
      </c>
      <c r="I84" s="12"/>
      <c r="J84" s="10"/>
      <c r="K84" s="11"/>
      <c r="L84" s="11"/>
      <c r="M84" s="11"/>
      <c r="N84" s="11"/>
      <c r="O84" s="11"/>
      <c r="P84" s="11"/>
    </row>
    <row r="85" spans="1:16" x14ac:dyDescent="0.25">
      <c r="A85" t="s">
        <v>14</v>
      </c>
      <c r="B85" s="20" t="s">
        <v>163</v>
      </c>
      <c r="C85" s="21">
        <f>SUM(C86:C88)</f>
        <v>83187270</v>
      </c>
      <c r="D85" s="21">
        <f t="shared" ref="D85:H85" si="28">SUM(D86:D88)</f>
        <v>50697012</v>
      </c>
      <c r="E85" s="21">
        <f t="shared" si="28"/>
        <v>0</v>
      </c>
      <c r="F85" s="21">
        <f t="shared" si="28"/>
        <v>133884282</v>
      </c>
      <c r="G85" s="21">
        <f t="shared" si="28"/>
        <v>0</v>
      </c>
      <c r="H85" s="21">
        <f t="shared" si="28"/>
        <v>133884282</v>
      </c>
      <c r="I85" s="12"/>
      <c r="J85" s="10"/>
      <c r="K85" s="11"/>
      <c r="L85" s="11"/>
      <c r="M85" s="11"/>
      <c r="N85" s="11"/>
      <c r="O85" s="11"/>
      <c r="P85" s="11"/>
    </row>
    <row r="86" spans="1:16" x14ac:dyDescent="0.25">
      <c r="A86" t="s">
        <v>14</v>
      </c>
      <c r="B86" s="4" t="s">
        <v>164</v>
      </c>
      <c r="C86" s="38">
        <v>52424188</v>
      </c>
      <c r="D86" s="38">
        <v>0</v>
      </c>
      <c r="E86" s="38">
        <v>0</v>
      </c>
      <c r="F86" s="38">
        <f>C86+D86-E86</f>
        <v>52424188</v>
      </c>
      <c r="G86" s="38">
        <v>0</v>
      </c>
      <c r="H86" s="38">
        <f t="shared" si="22"/>
        <v>52424188</v>
      </c>
      <c r="I86" s="12"/>
      <c r="J86" s="10"/>
      <c r="K86" s="11"/>
      <c r="L86" s="11"/>
      <c r="M86" s="11"/>
      <c r="N86" s="11"/>
      <c r="O86" s="11"/>
      <c r="P86" s="11"/>
    </row>
    <row r="87" spans="1:16" x14ac:dyDescent="0.25">
      <c r="A87" t="s">
        <v>14</v>
      </c>
      <c r="B87" s="4" t="s">
        <v>166</v>
      </c>
      <c r="C87" s="38">
        <v>17178440</v>
      </c>
      <c r="D87" s="38">
        <v>50697012</v>
      </c>
      <c r="E87" s="38">
        <v>0</v>
      </c>
      <c r="F87" s="38">
        <f>C87+D87-E87</f>
        <v>67875452</v>
      </c>
      <c r="G87" s="38">
        <v>0</v>
      </c>
      <c r="H87" s="38">
        <f t="shared" si="22"/>
        <v>67875452</v>
      </c>
      <c r="I87" s="12"/>
      <c r="J87" s="10"/>
      <c r="K87" s="11"/>
      <c r="L87" s="11"/>
      <c r="M87" s="11"/>
      <c r="N87" s="11"/>
      <c r="O87" s="11"/>
      <c r="P87" s="11"/>
    </row>
    <row r="88" spans="1:16" x14ac:dyDescent="0.25">
      <c r="A88" t="s">
        <v>14</v>
      </c>
      <c r="B88" s="4" t="s">
        <v>168</v>
      </c>
      <c r="C88" s="38">
        <v>13584642</v>
      </c>
      <c r="D88" s="38">
        <v>0</v>
      </c>
      <c r="E88" s="38">
        <v>0</v>
      </c>
      <c r="F88" s="38">
        <f>C88+D88-E88</f>
        <v>13584642</v>
      </c>
      <c r="G88" s="38">
        <v>0</v>
      </c>
      <c r="H88" s="38">
        <f t="shared" si="22"/>
        <v>13584642</v>
      </c>
      <c r="I88" s="12"/>
      <c r="J88" s="10"/>
      <c r="K88" s="11"/>
      <c r="L88" s="11"/>
      <c r="M88" s="11"/>
      <c r="N88" s="11"/>
      <c r="O88" s="11"/>
      <c r="P88" s="11"/>
    </row>
    <row r="89" spans="1:16" x14ac:dyDescent="0.25">
      <c r="A89" t="s">
        <v>14</v>
      </c>
      <c r="B89" s="20" t="s">
        <v>170</v>
      </c>
      <c r="C89" s="21">
        <f>SUM(C90:C96)</f>
        <v>491436328.75999999</v>
      </c>
      <c r="D89" s="21">
        <f t="shared" ref="D89:H89" si="29">SUM(D90:D96)</f>
        <v>0</v>
      </c>
      <c r="E89" s="21">
        <f t="shared" si="29"/>
        <v>2050000</v>
      </c>
      <c r="F89" s="21">
        <f t="shared" si="29"/>
        <v>489386328.75999999</v>
      </c>
      <c r="G89" s="21">
        <f t="shared" si="29"/>
        <v>0</v>
      </c>
      <c r="H89" s="21">
        <f t="shared" si="29"/>
        <v>489386328.75999999</v>
      </c>
      <c r="I89" s="12"/>
      <c r="J89" s="10"/>
      <c r="K89" s="11"/>
      <c r="L89" s="11"/>
      <c r="M89" s="11"/>
      <c r="N89" s="11"/>
      <c r="O89" s="11"/>
      <c r="P89" s="11"/>
    </row>
    <row r="90" spans="1:16" x14ac:dyDescent="0.25">
      <c r="A90" t="s">
        <v>14</v>
      </c>
      <c r="B90" s="4" t="s">
        <v>171</v>
      </c>
      <c r="C90" s="11">
        <v>69697431</v>
      </c>
      <c r="D90" s="11">
        <v>0</v>
      </c>
      <c r="E90" s="11">
        <v>2050000</v>
      </c>
      <c r="F90" s="11">
        <f t="shared" ref="F90:F96" si="30">C90+D90-E90</f>
        <v>67647431</v>
      </c>
      <c r="G90" s="11">
        <v>0</v>
      </c>
      <c r="H90" s="11">
        <f t="shared" si="22"/>
        <v>67647431</v>
      </c>
      <c r="I90" s="12"/>
      <c r="J90" s="10"/>
      <c r="K90" s="11"/>
      <c r="L90" s="11"/>
      <c r="M90" s="11"/>
      <c r="N90" s="11"/>
      <c r="O90" s="11"/>
      <c r="P90" s="11"/>
    </row>
    <row r="91" spans="1:16" x14ac:dyDescent="0.25">
      <c r="A91" t="s">
        <v>14</v>
      </c>
      <c r="B91" s="4" t="s">
        <v>173</v>
      </c>
      <c r="C91" s="11">
        <v>107700000</v>
      </c>
      <c r="D91" s="11">
        <v>0</v>
      </c>
      <c r="E91" s="11">
        <v>0</v>
      </c>
      <c r="F91" s="11">
        <f t="shared" si="30"/>
        <v>107700000</v>
      </c>
      <c r="G91" s="11">
        <v>0</v>
      </c>
      <c r="H91" s="11">
        <f t="shared" si="22"/>
        <v>107700000</v>
      </c>
      <c r="I91" s="12"/>
      <c r="J91" s="10"/>
      <c r="K91" s="11"/>
      <c r="L91" s="11"/>
      <c r="M91" s="11"/>
      <c r="N91" s="11"/>
      <c r="O91" s="11"/>
      <c r="P91" s="11"/>
    </row>
    <row r="92" spans="1:16" x14ac:dyDescent="0.25">
      <c r="A92" t="s">
        <v>14</v>
      </c>
      <c r="B92" s="4" t="s">
        <v>175</v>
      </c>
      <c r="C92" s="11">
        <v>8769179</v>
      </c>
      <c r="D92" s="11">
        <v>0</v>
      </c>
      <c r="E92" s="11">
        <v>0</v>
      </c>
      <c r="F92" s="11">
        <f t="shared" si="30"/>
        <v>8769179</v>
      </c>
      <c r="G92" s="11">
        <v>0</v>
      </c>
      <c r="H92" s="11">
        <f t="shared" si="22"/>
        <v>8769179</v>
      </c>
      <c r="I92" s="12"/>
      <c r="J92" s="10"/>
      <c r="K92" s="11"/>
      <c r="L92" s="11"/>
      <c r="M92" s="11"/>
      <c r="N92" s="11"/>
      <c r="O92" s="11"/>
      <c r="P92" s="11"/>
    </row>
    <row r="93" spans="1:16" x14ac:dyDescent="0.25">
      <c r="A93" t="s">
        <v>14</v>
      </c>
      <c r="B93" s="4" t="s">
        <v>177</v>
      </c>
      <c r="C93" s="11">
        <v>245792593</v>
      </c>
      <c r="D93" s="11">
        <v>0</v>
      </c>
      <c r="E93" s="11">
        <v>0</v>
      </c>
      <c r="F93" s="11">
        <f t="shared" si="30"/>
        <v>245792593</v>
      </c>
      <c r="G93" s="11">
        <v>0</v>
      </c>
      <c r="H93" s="11">
        <f t="shared" si="22"/>
        <v>245792593</v>
      </c>
      <c r="I93" s="12"/>
      <c r="J93" s="10"/>
      <c r="K93" s="11"/>
      <c r="L93" s="11"/>
      <c r="M93" s="11"/>
      <c r="N93" s="11"/>
      <c r="O93" s="11"/>
      <c r="P93" s="11"/>
    </row>
    <row r="94" spans="1:16" x14ac:dyDescent="0.25">
      <c r="A94" t="s">
        <v>14</v>
      </c>
      <c r="B94" s="4" t="s">
        <v>179</v>
      </c>
      <c r="C94" s="11">
        <v>40665925.759999998</v>
      </c>
      <c r="D94" s="11">
        <v>0</v>
      </c>
      <c r="E94" s="11">
        <v>0</v>
      </c>
      <c r="F94" s="11">
        <f t="shared" si="30"/>
        <v>40665925.759999998</v>
      </c>
      <c r="G94" s="11">
        <v>0</v>
      </c>
      <c r="H94" s="11">
        <f t="shared" si="22"/>
        <v>40665925.759999998</v>
      </c>
      <c r="I94" s="12"/>
      <c r="J94" s="10"/>
      <c r="K94" s="38"/>
      <c r="L94" s="38"/>
      <c r="M94" s="38"/>
      <c r="N94" s="38"/>
      <c r="O94" s="38"/>
      <c r="P94" s="38"/>
    </row>
    <row r="95" spans="1:16" x14ac:dyDescent="0.25">
      <c r="A95" t="s">
        <v>14</v>
      </c>
      <c r="B95" s="4" t="s">
        <v>181</v>
      </c>
      <c r="C95" s="11">
        <v>8478000</v>
      </c>
      <c r="D95" s="11">
        <v>0</v>
      </c>
      <c r="E95" s="11">
        <v>0</v>
      </c>
      <c r="F95" s="11">
        <f t="shared" si="30"/>
        <v>8478000</v>
      </c>
      <c r="G95" s="11">
        <v>0</v>
      </c>
      <c r="H95" s="11">
        <f t="shared" si="22"/>
        <v>8478000</v>
      </c>
      <c r="I95" s="12"/>
      <c r="J95" s="10"/>
      <c r="K95" s="38"/>
      <c r="L95" s="38"/>
      <c r="M95" s="38"/>
      <c r="N95" s="38"/>
      <c r="O95" s="38"/>
      <c r="P95" s="38"/>
    </row>
    <row r="96" spans="1:16" x14ac:dyDescent="0.25">
      <c r="A96" t="s">
        <v>14</v>
      </c>
      <c r="B96" s="4" t="s">
        <v>183</v>
      </c>
      <c r="C96" s="11">
        <v>10333200</v>
      </c>
      <c r="D96" s="11">
        <v>0</v>
      </c>
      <c r="E96" s="11">
        <v>0</v>
      </c>
      <c r="F96" s="11">
        <f t="shared" si="30"/>
        <v>10333200</v>
      </c>
      <c r="G96" s="11">
        <v>0</v>
      </c>
      <c r="H96" s="11">
        <f t="shared" si="22"/>
        <v>10333200</v>
      </c>
      <c r="I96" s="12"/>
      <c r="J96" s="10"/>
      <c r="K96" s="38"/>
      <c r="L96" s="38"/>
      <c r="M96" s="38"/>
      <c r="N96" s="38"/>
      <c r="O96" s="38"/>
      <c r="P96" s="38"/>
    </row>
    <row r="97" spans="1:16" x14ac:dyDescent="0.25">
      <c r="A97" t="s">
        <v>14</v>
      </c>
      <c r="B97" s="20" t="s">
        <v>185</v>
      </c>
      <c r="C97" s="21">
        <f>SUM(C98:C100)</f>
        <v>395761586</v>
      </c>
      <c r="D97" s="21">
        <f t="shared" ref="D97:H97" si="31">SUM(D98:D100)</f>
        <v>0</v>
      </c>
      <c r="E97" s="21">
        <f t="shared" si="31"/>
        <v>0</v>
      </c>
      <c r="F97" s="21">
        <f t="shared" si="31"/>
        <v>395761586</v>
      </c>
      <c r="G97" s="21">
        <f t="shared" si="31"/>
        <v>0</v>
      </c>
      <c r="H97" s="21">
        <f t="shared" si="31"/>
        <v>395761586</v>
      </c>
      <c r="I97" s="12"/>
      <c r="J97" s="10"/>
      <c r="K97" s="11"/>
      <c r="L97" s="11"/>
      <c r="M97" s="11"/>
      <c r="N97" s="11"/>
      <c r="O97" s="11"/>
      <c r="P97" s="11"/>
    </row>
    <row r="98" spans="1:16" x14ac:dyDescent="0.25">
      <c r="A98" t="s">
        <v>14</v>
      </c>
      <c r="B98" s="4" t="s">
        <v>186</v>
      </c>
      <c r="C98" s="11">
        <v>97000900</v>
      </c>
      <c r="D98" s="11">
        <v>0</v>
      </c>
      <c r="E98" s="11">
        <v>0</v>
      </c>
      <c r="F98" s="11">
        <f>C98+D98-E98</f>
        <v>97000900</v>
      </c>
      <c r="G98" s="11">
        <v>0</v>
      </c>
      <c r="H98" s="11">
        <f t="shared" si="22"/>
        <v>97000900</v>
      </c>
      <c r="I98" s="12"/>
      <c r="J98" s="10"/>
      <c r="K98" s="11"/>
      <c r="L98" s="11"/>
      <c r="M98" s="11"/>
      <c r="N98" s="11"/>
      <c r="O98" s="11"/>
      <c r="P98" s="11"/>
    </row>
    <row r="99" spans="1:16" x14ac:dyDescent="0.25">
      <c r="A99" t="s">
        <v>14</v>
      </c>
      <c r="B99" s="4" t="s">
        <v>188</v>
      </c>
      <c r="C99" s="11">
        <v>101924452</v>
      </c>
      <c r="D99" s="11">
        <v>0</v>
      </c>
      <c r="E99" s="11">
        <v>0</v>
      </c>
      <c r="F99" s="11">
        <f>C99+D99-E99</f>
        <v>101924452</v>
      </c>
      <c r="G99" s="11">
        <v>0</v>
      </c>
      <c r="H99" s="11">
        <f t="shared" si="22"/>
        <v>101924452</v>
      </c>
      <c r="I99" s="12"/>
      <c r="J99" s="10"/>
      <c r="K99" s="11"/>
      <c r="L99" s="11"/>
      <c r="M99" s="11"/>
      <c r="N99" s="11"/>
      <c r="O99" s="11"/>
      <c r="P99" s="11"/>
    </row>
    <row r="100" spans="1:16" x14ac:dyDescent="0.25">
      <c r="A100" t="s">
        <v>14</v>
      </c>
      <c r="B100" s="4" t="s">
        <v>190</v>
      </c>
      <c r="C100" s="11">
        <v>196836234</v>
      </c>
      <c r="D100" s="11">
        <v>0</v>
      </c>
      <c r="E100" s="11">
        <v>0</v>
      </c>
      <c r="F100" s="11">
        <f>C100+D100-E100</f>
        <v>196836234</v>
      </c>
      <c r="G100" s="11">
        <v>0</v>
      </c>
      <c r="H100" s="11">
        <f t="shared" si="22"/>
        <v>196836234</v>
      </c>
      <c r="I100" s="12"/>
      <c r="J100" s="10"/>
      <c r="K100" s="11"/>
      <c r="L100" s="11"/>
      <c r="M100" s="11"/>
      <c r="N100" s="11"/>
      <c r="O100" s="11"/>
      <c r="P100" s="11"/>
    </row>
    <row r="101" spans="1:16" x14ac:dyDescent="0.25">
      <c r="A101" t="s">
        <v>14</v>
      </c>
      <c r="B101" s="20" t="s">
        <v>192</v>
      </c>
      <c r="C101" s="21">
        <f>SUM(C102:C104)</f>
        <v>486608473</v>
      </c>
      <c r="D101" s="21">
        <f t="shared" ref="D101:H101" si="32">SUM(D102:D104)</f>
        <v>0</v>
      </c>
      <c r="E101" s="21">
        <f t="shared" si="32"/>
        <v>0</v>
      </c>
      <c r="F101" s="21">
        <f t="shared" si="32"/>
        <v>486608473</v>
      </c>
      <c r="G101" s="21">
        <f t="shared" si="32"/>
        <v>0</v>
      </c>
      <c r="H101" s="21">
        <f t="shared" si="32"/>
        <v>486608473</v>
      </c>
      <c r="I101" s="12"/>
      <c r="J101" s="10"/>
      <c r="K101" s="11"/>
      <c r="L101" s="11"/>
      <c r="M101" s="11"/>
      <c r="N101" s="11"/>
      <c r="O101" s="11"/>
      <c r="P101" s="11"/>
    </row>
    <row r="102" spans="1:16" x14ac:dyDescent="0.25">
      <c r="A102" t="s">
        <v>14</v>
      </c>
      <c r="B102" s="4" t="s">
        <v>193</v>
      </c>
      <c r="C102" s="11">
        <v>132535182</v>
      </c>
      <c r="D102" s="11">
        <v>0</v>
      </c>
      <c r="E102" s="11">
        <v>0</v>
      </c>
      <c r="F102" s="11">
        <f>C102+D102-E102</f>
        <v>132535182</v>
      </c>
      <c r="G102" s="11">
        <v>0</v>
      </c>
      <c r="H102" s="11">
        <f t="shared" si="22"/>
        <v>132535182</v>
      </c>
      <c r="I102" s="12"/>
      <c r="J102" s="10"/>
      <c r="K102" s="11"/>
      <c r="L102" s="11"/>
      <c r="M102" s="11"/>
      <c r="N102" s="11"/>
      <c r="O102" s="11"/>
      <c r="P102" s="11"/>
    </row>
    <row r="103" spans="1:16" x14ac:dyDescent="0.25">
      <c r="A103" t="s">
        <v>14</v>
      </c>
      <c r="B103" s="4" t="s">
        <v>195</v>
      </c>
      <c r="C103" s="11">
        <v>151000504</v>
      </c>
      <c r="D103" s="11">
        <v>0</v>
      </c>
      <c r="E103" s="11">
        <v>0</v>
      </c>
      <c r="F103" s="11">
        <f>C103+D103-E103</f>
        <v>151000504</v>
      </c>
      <c r="G103" s="11">
        <v>0</v>
      </c>
      <c r="H103" s="11">
        <f t="shared" si="22"/>
        <v>151000504</v>
      </c>
      <c r="I103" s="12"/>
      <c r="J103" s="10"/>
      <c r="K103" s="11"/>
      <c r="L103" s="11"/>
      <c r="M103" s="11"/>
      <c r="N103" s="11"/>
      <c r="O103" s="11"/>
      <c r="P103" s="11"/>
    </row>
    <row r="104" spans="1:16" x14ac:dyDescent="0.25">
      <c r="A104" t="s">
        <v>14</v>
      </c>
      <c r="B104" s="4" t="s">
        <v>197</v>
      </c>
      <c r="C104" s="11">
        <v>203072787</v>
      </c>
      <c r="D104" s="11">
        <v>0</v>
      </c>
      <c r="E104" s="11">
        <v>0</v>
      </c>
      <c r="F104" s="11">
        <f>C104+D104-E104</f>
        <v>203072787</v>
      </c>
      <c r="G104" s="11">
        <v>0</v>
      </c>
      <c r="H104" s="11">
        <f t="shared" si="22"/>
        <v>203072787</v>
      </c>
      <c r="I104" s="12"/>
      <c r="J104" s="10"/>
      <c r="K104" s="11"/>
      <c r="L104" s="11"/>
      <c r="M104" s="11"/>
      <c r="N104" s="11"/>
      <c r="O104" s="11"/>
      <c r="P104" s="11"/>
    </row>
    <row r="105" spans="1:16" x14ac:dyDescent="0.25">
      <c r="A105" t="s">
        <v>14</v>
      </c>
      <c r="B105" s="20" t="s">
        <v>198</v>
      </c>
      <c r="C105" s="21">
        <f>SUM(C106:C108)</f>
        <v>556113692.75</v>
      </c>
      <c r="D105" s="21">
        <f t="shared" ref="D105:H105" si="33">SUM(D106:D108)</f>
        <v>0</v>
      </c>
      <c r="E105" s="21">
        <f t="shared" si="33"/>
        <v>0</v>
      </c>
      <c r="F105" s="21">
        <f t="shared" si="33"/>
        <v>556113692.75</v>
      </c>
      <c r="G105" s="21">
        <f t="shared" si="33"/>
        <v>0</v>
      </c>
      <c r="H105" s="21">
        <f t="shared" si="33"/>
        <v>556113692.75</v>
      </c>
      <c r="I105" s="12"/>
      <c r="J105" s="10"/>
      <c r="K105" s="11"/>
      <c r="L105" s="11"/>
      <c r="M105" s="11"/>
      <c r="N105" s="11"/>
      <c r="O105" s="11"/>
      <c r="P105" s="11"/>
    </row>
    <row r="106" spans="1:16" x14ac:dyDescent="0.25">
      <c r="A106" t="s">
        <v>14</v>
      </c>
      <c r="B106" s="4" t="s">
        <v>200</v>
      </c>
      <c r="C106" s="11">
        <v>481448692.75</v>
      </c>
      <c r="D106" s="11">
        <v>0</v>
      </c>
      <c r="E106" s="11">
        <v>0</v>
      </c>
      <c r="F106" s="11">
        <f>C106+D106-E106</f>
        <v>481448692.75</v>
      </c>
      <c r="G106" s="11">
        <v>0</v>
      </c>
      <c r="H106" s="11">
        <f t="shared" si="22"/>
        <v>481448692.75</v>
      </c>
      <c r="I106" s="12"/>
      <c r="J106" s="10"/>
      <c r="K106" s="11"/>
      <c r="L106" s="11"/>
      <c r="M106" s="11"/>
      <c r="N106" s="11"/>
      <c r="O106" s="11"/>
      <c r="P106" s="11"/>
    </row>
    <row r="107" spans="1:16" x14ac:dyDescent="0.25">
      <c r="A107" t="s">
        <v>14</v>
      </c>
      <c r="B107" s="4" t="s">
        <v>202</v>
      </c>
      <c r="C107" s="11">
        <v>66665000</v>
      </c>
      <c r="D107" s="11">
        <v>0</v>
      </c>
      <c r="E107" s="11">
        <v>0</v>
      </c>
      <c r="F107" s="11">
        <f>C107+D107-E107</f>
        <v>66665000</v>
      </c>
      <c r="G107" s="11">
        <v>0</v>
      </c>
      <c r="H107" s="11">
        <f t="shared" si="22"/>
        <v>66665000</v>
      </c>
      <c r="I107" s="12"/>
      <c r="J107" s="10"/>
      <c r="K107" s="11"/>
      <c r="L107" s="11"/>
      <c r="M107" s="11"/>
      <c r="N107" s="11"/>
      <c r="O107" s="11"/>
      <c r="P107" s="11"/>
    </row>
    <row r="108" spans="1:16" x14ac:dyDescent="0.25">
      <c r="A108" t="s">
        <v>14</v>
      </c>
      <c r="B108" s="4" t="s">
        <v>204</v>
      </c>
      <c r="C108" s="11">
        <v>8000000</v>
      </c>
      <c r="D108" s="11">
        <v>0</v>
      </c>
      <c r="E108" s="11">
        <v>0</v>
      </c>
      <c r="F108" s="11">
        <f>C108+D108-E108</f>
        <v>8000000</v>
      </c>
      <c r="G108" s="11">
        <v>0</v>
      </c>
      <c r="H108" s="11">
        <f t="shared" si="22"/>
        <v>8000000</v>
      </c>
      <c r="I108" s="12"/>
      <c r="J108" s="10"/>
      <c r="K108" s="11"/>
      <c r="L108" s="11"/>
      <c r="M108" s="11"/>
      <c r="N108" s="11"/>
      <c r="O108" s="11"/>
      <c r="P108" s="11"/>
    </row>
    <row r="109" spans="1:16" x14ac:dyDescent="0.25">
      <c r="A109" t="s">
        <v>14</v>
      </c>
      <c r="B109" s="20" t="s">
        <v>206</v>
      </c>
      <c r="C109" s="21">
        <f>SUM(C110)</f>
        <v>6675496</v>
      </c>
      <c r="D109" s="21">
        <f t="shared" ref="D109:H109" si="34">SUM(D110)</f>
        <v>0</v>
      </c>
      <c r="E109" s="21">
        <f t="shared" si="34"/>
        <v>0</v>
      </c>
      <c r="F109" s="21">
        <f t="shared" si="34"/>
        <v>6675496</v>
      </c>
      <c r="G109" s="21">
        <f t="shared" si="34"/>
        <v>0</v>
      </c>
      <c r="H109" s="21">
        <f t="shared" si="34"/>
        <v>6675496</v>
      </c>
      <c r="I109" s="12"/>
      <c r="J109" s="10"/>
      <c r="K109" s="11"/>
      <c r="L109" s="11"/>
      <c r="M109" s="11"/>
      <c r="N109" s="11"/>
      <c r="O109" s="11"/>
      <c r="P109" s="11"/>
    </row>
    <row r="110" spans="1:16" x14ac:dyDescent="0.25">
      <c r="A110" t="s">
        <v>14</v>
      </c>
      <c r="B110" s="4" t="s">
        <v>208</v>
      </c>
      <c r="C110" s="11">
        <v>6675496</v>
      </c>
      <c r="D110" s="11">
        <v>0</v>
      </c>
      <c r="E110" s="11">
        <v>0</v>
      </c>
      <c r="F110" s="11">
        <f>C110+D110-E110</f>
        <v>6675496</v>
      </c>
      <c r="G110" s="11">
        <v>0</v>
      </c>
      <c r="H110" s="11">
        <f t="shared" si="22"/>
        <v>6675496</v>
      </c>
      <c r="I110" s="12"/>
      <c r="J110" s="10"/>
      <c r="K110" s="11"/>
      <c r="L110" s="11"/>
      <c r="M110" s="11"/>
      <c r="N110" s="11"/>
      <c r="O110" s="11"/>
      <c r="P110" s="11"/>
    </row>
    <row r="111" spans="1:16" x14ac:dyDescent="0.25">
      <c r="A111" t="s">
        <v>14</v>
      </c>
      <c r="B111" s="20" t="s">
        <v>210</v>
      </c>
      <c r="C111" s="21">
        <f>SUM(C112:C119)</f>
        <v>-3674498045.23</v>
      </c>
      <c r="D111" s="21">
        <f t="shared" ref="D111:H111" si="35">SUM(D112:D119)</f>
        <v>0</v>
      </c>
      <c r="E111" s="21">
        <f t="shared" si="35"/>
        <v>149974842.15000001</v>
      </c>
      <c r="F111" s="21">
        <f t="shared" si="35"/>
        <v>-3824472887.3799987</v>
      </c>
      <c r="G111" s="21">
        <f t="shared" si="35"/>
        <v>0</v>
      </c>
      <c r="H111" s="21">
        <f t="shared" si="35"/>
        <v>-3824472887.3799987</v>
      </c>
      <c r="I111" s="12"/>
      <c r="J111" s="10"/>
      <c r="K111" s="11"/>
      <c r="L111" s="11"/>
      <c r="M111" s="11"/>
      <c r="N111" s="11"/>
      <c r="O111" s="11"/>
      <c r="P111" s="11"/>
    </row>
    <row r="112" spans="1:16" x14ac:dyDescent="0.25">
      <c r="A112" t="s">
        <v>14</v>
      </c>
      <c r="B112" s="4" t="s">
        <v>212</v>
      </c>
      <c r="C112" s="11">
        <v>-720593662.62</v>
      </c>
      <c r="D112" s="11">
        <v>0</v>
      </c>
      <c r="E112" s="42">
        <v>33368724.93</v>
      </c>
      <c r="F112" s="11">
        <f t="shared" ref="F112:F119" si="36">C112+D112-E112</f>
        <v>-753962387.54999995</v>
      </c>
      <c r="G112" s="11">
        <v>0</v>
      </c>
      <c r="H112" s="11">
        <f t="shared" si="22"/>
        <v>-753962387.54999995</v>
      </c>
      <c r="I112" s="12"/>
      <c r="J112" s="10"/>
      <c r="K112" s="11"/>
      <c r="L112" s="11"/>
      <c r="M112" s="11"/>
      <c r="N112" s="11"/>
      <c r="O112" s="11"/>
      <c r="P112" s="11"/>
    </row>
    <row r="113" spans="1:16" x14ac:dyDescent="0.25">
      <c r="A113" t="s">
        <v>14</v>
      </c>
      <c r="B113" s="4" t="s">
        <v>213</v>
      </c>
      <c r="C113" s="11">
        <v>-1699374466.3099999</v>
      </c>
      <c r="D113" s="11">
        <v>0</v>
      </c>
      <c r="E113" s="11">
        <v>77841256.290000007</v>
      </c>
      <c r="F113" s="11">
        <f t="shared" si="36"/>
        <v>-1777215722.5999999</v>
      </c>
      <c r="G113" s="11">
        <v>0</v>
      </c>
      <c r="H113" s="11">
        <f t="shared" si="22"/>
        <v>-1777215722.5999999</v>
      </c>
      <c r="I113" s="12"/>
      <c r="J113" s="10"/>
      <c r="K113" s="11"/>
      <c r="L113" s="11"/>
      <c r="M113" s="11"/>
      <c r="N113" s="11"/>
      <c r="O113" s="11"/>
      <c r="P113" s="11"/>
    </row>
    <row r="114" spans="1:16" x14ac:dyDescent="0.25">
      <c r="A114" t="s">
        <v>14</v>
      </c>
      <c r="B114" s="4" t="s">
        <v>214</v>
      </c>
      <c r="C114" s="11">
        <v>-63719204.770000003</v>
      </c>
      <c r="D114" s="11">
        <v>0</v>
      </c>
      <c r="E114" s="42">
        <v>2492148.2200000002</v>
      </c>
      <c r="F114" s="11">
        <f t="shared" si="36"/>
        <v>-66211352.990000002</v>
      </c>
      <c r="G114" s="11">
        <v>0</v>
      </c>
      <c r="H114" s="11">
        <f t="shared" si="22"/>
        <v>-66211352.990000002</v>
      </c>
      <c r="I114" s="12"/>
      <c r="J114" s="10"/>
      <c r="K114" s="11"/>
      <c r="L114" s="11"/>
      <c r="M114" s="11"/>
      <c r="N114" s="11"/>
      <c r="O114" s="11"/>
      <c r="P114" s="11"/>
    </row>
    <row r="115" spans="1:16" x14ac:dyDescent="0.25">
      <c r="A115" t="s">
        <v>14</v>
      </c>
      <c r="B115" s="4" t="s">
        <v>215</v>
      </c>
      <c r="C115" s="11">
        <v>-273272204.33999997</v>
      </c>
      <c r="D115" s="11">
        <v>0</v>
      </c>
      <c r="E115" s="11">
        <v>12200161.59</v>
      </c>
      <c r="F115" s="11">
        <f t="shared" si="36"/>
        <v>-285472365.92999995</v>
      </c>
      <c r="G115" s="11">
        <v>0</v>
      </c>
      <c r="H115" s="11">
        <f t="shared" si="22"/>
        <v>-285472365.92999995</v>
      </c>
      <c r="I115" s="12"/>
      <c r="J115" s="10"/>
      <c r="K115" s="11"/>
      <c r="L115" s="11"/>
      <c r="M115" s="11"/>
      <c r="N115" s="11"/>
      <c r="O115" s="11"/>
      <c r="P115" s="11"/>
    </row>
    <row r="116" spans="1:16" x14ac:dyDescent="0.25">
      <c r="A116" t="s">
        <v>14</v>
      </c>
      <c r="B116" s="4" t="s">
        <v>217</v>
      </c>
      <c r="C116" s="11">
        <v>-146728547.91</v>
      </c>
      <c r="D116" s="11">
        <v>0</v>
      </c>
      <c r="E116" s="11">
        <v>9854463.4800000004</v>
      </c>
      <c r="F116" s="11">
        <f t="shared" si="36"/>
        <v>-156583011.38999999</v>
      </c>
      <c r="G116" s="11">
        <v>0</v>
      </c>
      <c r="H116" s="11">
        <f t="shared" si="22"/>
        <v>-156583011.38999999</v>
      </c>
      <c r="I116" s="12"/>
      <c r="J116" s="10"/>
      <c r="K116" s="11"/>
      <c r="L116" s="11"/>
      <c r="M116" s="11"/>
      <c r="N116" s="11"/>
      <c r="O116" s="11"/>
      <c r="P116" s="11"/>
    </row>
    <row r="117" spans="1:16" x14ac:dyDescent="0.25">
      <c r="A117" t="s">
        <v>14</v>
      </c>
      <c r="B117" s="4" t="s">
        <v>218</v>
      </c>
      <c r="C117" s="11">
        <v>-486403836.17000002</v>
      </c>
      <c r="D117" s="11">
        <v>0</v>
      </c>
      <c r="E117" s="11">
        <v>204636.83</v>
      </c>
      <c r="F117" s="11">
        <f t="shared" si="36"/>
        <v>-486608473</v>
      </c>
      <c r="G117" s="11">
        <v>0</v>
      </c>
      <c r="H117" s="11">
        <f t="shared" si="22"/>
        <v>-486608473</v>
      </c>
      <c r="I117" s="12"/>
      <c r="J117" s="10"/>
      <c r="K117" s="11"/>
      <c r="L117" s="11"/>
      <c r="M117" s="11"/>
      <c r="N117" s="11"/>
      <c r="O117" s="11"/>
      <c r="P117" s="11"/>
    </row>
    <row r="118" spans="1:16" x14ac:dyDescent="0.25">
      <c r="A118" t="s">
        <v>14</v>
      </c>
      <c r="B118" s="4" t="s">
        <v>219</v>
      </c>
      <c r="C118" s="11">
        <v>-280360366.75</v>
      </c>
      <c r="D118" s="11">
        <v>0</v>
      </c>
      <c r="E118" s="11">
        <v>13847230.949999999</v>
      </c>
      <c r="F118" s="11">
        <f t="shared" si="36"/>
        <v>-294207597.69999999</v>
      </c>
      <c r="G118" s="11">
        <v>0</v>
      </c>
      <c r="H118" s="11">
        <f t="shared" si="22"/>
        <v>-294207597.69999999</v>
      </c>
      <c r="I118" s="12"/>
      <c r="J118" s="10"/>
      <c r="K118" s="11"/>
      <c r="L118" s="11"/>
      <c r="M118" s="11"/>
      <c r="N118" s="11"/>
      <c r="O118" s="11"/>
      <c r="P118" s="11"/>
    </row>
    <row r="119" spans="1:16" x14ac:dyDescent="0.25">
      <c r="A119" t="s">
        <v>14</v>
      </c>
      <c r="B119" s="4" t="s">
        <v>220</v>
      </c>
      <c r="C119" s="11">
        <v>-4045756.36</v>
      </c>
      <c r="D119" s="11">
        <v>0</v>
      </c>
      <c r="E119" s="11">
        <v>166219.85999999999</v>
      </c>
      <c r="F119" s="11">
        <f t="shared" si="36"/>
        <v>-4211976.22</v>
      </c>
      <c r="G119" s="11">
        <v>0</v>
      </c>
      <c r="H119" s="11">
        <f t="shared" si="22"/>
        <v>-4211976.22</v>
      </c>
      <c r="I119" s="12"/>
      <c r="J119" s="10"/>
      <c r="K119" s="11"/>
      <c r="L119" s="11"/>
      <c r="M119" s="11"/>
      <c r="N119" s="11"/>
      <c r="O119" s="11"/>
      <c r="P119" s="11"/>
    </row>
    <row r="120" spans="1:16" x14ac:dyDescent="0.25">
      <c r="A120" t="s">
        <v>14</v>
      </c>
      <c r="B120" s="20" t="s">
        <v>221</v>
      </c>
      <c r="C120" s="21">
        <f t="shared" ref="C120:H120" si="37">SUM(C121:C121)</f>
        <v>-1174071174</v>
      </c>
      <c r="D120" s="21">
        <f t="shared" si="37"/>
        <v>0</v>
      </c>
      <c r="E120" s="21">
        <f t="shared" si="37"/>
        <v>0</v>
      </c>
      <c r="F120" s="21">
        <f t="shared" si="37"/>
        <v>-1174071174</v>
      </c>
      <c r="G120" s="21">
        <f t="shared" si="37"/>
        <v>0</v>
      </c>
      <c r="H120" s="21">
        <f t="shared" si="37"/>
        <v>-1174071174</v>
      </c>
      <c r="I120" s="12"/>
      <c r="J120" s="10"/>
      <c r="K120" s="11"/>
      <c r="L120" s="11"/>
      <c r="M120" s="24"/>
      <c r="N120" s="11"/>
      <c r="O120" s="11"/>
      <c r="P120" s="11"/>
    </row>
    <row r="121" spans="1:16" x14ac:dyDescent="0.25">
      <c r="A121" t="s">
        <v>14</v>
      </c>
      <c r="B121" s="4" t="s">
        <v>223</v>
      </c>
      <c r="C121" s="11">
        <v>-1174071174</v>
      </c>
      <c r="D121" s="11">
        <v>0</v>
      </c>
      <c r="E121" s="11">
        <v>0</v>
      </c>
      <c r="F121" s="11">
        <f>C121+D121-E121</f>
        <v>-1174071174</v>
      </c>
      <c r="G121" s="11">
        <v>0</v>
      </c>
      <c r="H121" s="11">
        <f t="shared" si="22"/>
        <v>-1174071174</v>
      </c>
      <c r="I121" s="12"/>
      <c r="J121" s="10"/>
      <c r="K121" s="11"/>
      <c r="L121" s="11"/>
      <c r="M121" s="11"/>
      <c r="N121" s="11"/>
      <c r="O121" s="11"/>
      <c r="P121" s="11"/>
    </row>
    <row r="122" spans="1:16" x14ac:dyDescent="0.25">
      <c r="A122" t="s">
        <v>14</v>
      </c>
      <c r="B122" s="15">
        <v>1.7</v>
      </c>
      <c r="C122" s="16">
        <f>C123+C125+C129+C133</f>
        <v>2012738483.7399998</v>
      </c>
      <c r="D122" s="16">
        <f t="shared" ref="D122:H122" si="38">D123+D125+D129+D133</f>
        <v>44346</v>
      </c>
      <c r="E122" s="16">
        <f t="shared" si="38"/>
        <v>129443846.00999999</v>
      </c>
      <c r="F122" s="16">
        <f t="shared" si="38"/>
        <v>1883338983.7299998</v>
      </c>
      <c r="G122" s="16">
        <f t="shared" si="38"/>
        <v>0</v>
      </c>
      <c r="H122" s="16">
        <f t="shared" si="38"/>
        <v>1883338983.7299998</v>
      </c>
      <c r="I122" s="11"/>
      <c r="J122" s="10"/>
      <c r="K122" s="11"/>
      <c r="L122" s="11"/>
      <c r="M122" s="24"/>
      <c r="N122" s="11"/>
      <c r="O122" s="11"/>
      <c r="P122" s="11"/>
    </row>
    <row r="123" spans="1:16" x14ac:dyDescent="0.25">
      <c r="A123" t="s">
        <v>14</v>
      </c>
      <c r="B123" s="20" t="s">
        <v>226</v>
      </c>
      <c r="C123" s="21">
        <f>SUM(C124)</f>
        <v>1022827222</v>
      </c>
      <c r="D123" s="21">
        <f t="shared" ref="D123:H123" si="39">SUM(D124)</f>
        <v>0</v>
      </c>
      <c r="E123" s="21">
        <f t="shared" si="39"/>
        <v>0</v>
      </c>
      <c r="F123" s="21">
        <f t="shared" si="39"/>
        <v>1022827222</v>
      </c>
      <c r="G123" s="21">
        <f t="shared" si="39"/>
        <v>0</v>
      </c>
      <c r="H123" s="21">
        <f t="shared" si="39"/>
        <v>1022827222</v>
      </c>
      <c r="I123" s="12"/>
      <c r="J123" s="10"/>
      <c r="K123" s="11"/>
      <c r="L123" s="11"/>
      <c r="M123" s="11"/>
      <c r="N123" s="11"/>
      <c r="O123" s="11"/>
      <c r="P123" s="11"/>
    </row>
    <row r="124" spans="1:16" x14ac:dyDescent="0.25">
      <c r="A124" t="s">
        <v>14</v>
      </c>
      <c r="B124" s="4" t="s">
        <v>227</v>
      </c>
      <c r="C124" s="3">
        <v>1022827222</v>
      </c>
      <c r="D124" s="11">
        <v>0</v>
      </c>
      <c r="E124" s="11">
        <v>0</v>
      </c>
      <c r="F124" s="11">
        <f>C124+D124-E124</f>
        <v>1022827222</v>
      </c>
      <c r="G124" s="11">
        <v>0</v>
      </c>
      <c r="H124" s="11">
        <f t="shared" si="22"/>
        <v>1022827222</v>
      </c>
      <c r="I124" s="12"/>
      <c r="J124" s="10"/>
      <c r="K124" s="11"/>
      <c r="L124" s="11"/>
      <c r="M124" s="11"/>
      <c r="N124" s="11"/>
      <c r="O124" s="11"/>
      <c r="P124" s="11"/>
    </row>
    <row r="125" spans="1:16" x14ac:dyDescent="0.25">
      <c r="A125" t="s">
        <v>14</v>
      </c>
      <c r="B125" s="20" t="s">
        <v>229</v>
      </c>
      <c r="C125" s="21">
        <f>SUM(C126:C128)</f>
        <v>2487107531.0599999</v>
      </c>
      <c r="D125" s="21">
        <f t="shared" ref="D125:H125" si="40">SUM(D126:D128)</f>
        <v>44346</v>
      </c>
      <c r="E125" s="21">
        <f t="shared" si="40"/>
        <v>0</v>
      </c>
      <c r="F125" s="21">
        <f t="shared" si="40"/>
        <v>2487151877.0599999</v>
      </c>
      <c r="G125" s="21">
        <f t="shared" si="40"/>
        <v>0</v>
      </c>
      <c r="H125" s="21">
        <f t="shared" si="40"/>
        <v>2487151877.0599999</v>
      </c>
      <c r="I125" s="12"/>
      <c r="J125" s="10"/>
      <c r="K125" s="11"/>
      <c r="L125" s="11"/>
      <c r="M125" s="11"/>
      <c r="N125" s="11"/>
      <c r="O125" s="11"/>
      <c r="P125" s="11"/>
    </row>
    <row r="126" spans="1:16" x14ac:dyDescent="0.25">
      <c r="A126" t="s">
        <v>14</v>
      </c>
      <c r="B126" s="4" t="s">
        <v>230</v>
      </c>
      <c r="C126" s="11">
        <v>2003214774.0599999</v>
      </c>
      <c r="D126" s="11">
        <v>0</v>
      </c>
      <c r="E126" s="11">
        <v>0</v>
      </c>
      <c r="F126" s="11">
        <f>C126+D126-E126</f>
        <v>2003214774.0599999</v>
      </c>
      <c r="G126" s="11">
        <v>0</v>
      </c>
      <c r="H126" s="11">
        <f t="shared" ref="H126:H152" si="41">F126</f>
        <v>2003214774.0599999</v>
      </c>
      <c r="I126" s="12"/>
      <c r="J126" s="10"/>
      <c r="K126" s="11"/>
      <c r="L126" s="11"/>
      <c r="M126" s="11"/>
      <c r="N126" s="11"/>
      <c r="O126" s="11"/>
      <c r="P126" s="11"/>
    </row>
    <row r="127" spans="1:16" x14ac:dyDescent="0.25">
      <c r="A127" t="s">
        <v>14</v>
      </c>
      <c r="B127" s="4" t="s">
        <v>232</v>
      </c>
      <c r="C127" s="11">
        <v>458798027</v>
      </c>
      <c r="D127" s="11">
        <v>0</v>
      </c>
      <c r="E127" s="11">
        <v>0</v>
      </c>
      <c r="F127" s="11">
        <f>C127+D127-E127</f>
        <v>458798027</v>
      </c>
      <c r="G127" s="11">
        <v>0</v>
      </c>
      <c r="H127" s="11">
        <f t="shared" si="41"/>
        <v>458798027</v>
      </c>
      <c r="I127" s="12"/>
      <c r="J127" s="10"/>
      <c r="K127" s="11"/>
      <c r="L127" s="11"/>
      <c r="M127" s="11"/>
      <c r="N127" s="11"/>
      <c r="O127" s="11"/>
      <c r="P127" s="11"/>
    </row>
    <row r="128" spans="1:16" x14ac:dyDescent="0.25">
      <c r="A128" t="s">
        <v>14</v>
      </c>
      <c r="B128" s="4" t="s">
        <v>233</v>
      </c>
      <c r="C128" s="11">
        <v>25094730</v>
      </c>
      <c r="D128" s="11">
        <v>44346</v>
      </c>
      <c r="E128" s="11">
        <v>0</v>
      </c>
      <c r="F128" s="11">
        <f>C128+D128-E128</f>
        <v>25139076</v>
      </c>
      <c r="G128" s="11">
        <v>0</v>
      </c>
      <c r="H128" s="11">
        <f t="shared" si="41"/>
        <v>25139076</v>
      </c>
      <c r="I128" s="12"/>
      <c r="J128" s="10"/>
      <c r="K128" s="11"/>
      <c r="L128" s="11"/>
      <c r="M128" s="11"/>
      <c r="N128" s="11"/>
      <c r="O128" s="11"/>
      <c r="P128" s="11"/>
    </row>
    <row r="129" spans="1:16" x14ac:dyDescent="0.25">
      <c r="A129" t="s">
        <v>14</v>
      </c>
      <c r="B129" s="20" t="s">
        <v>235</v>
      </c>
      <c r="C129" s="21">
        <f>SUM(C130:C132)</f>
        <v>228496348</v>
      </c>
      <c r="D129" s="21">
        <f t="shared" ref="D129:H129" si="42">SUM(D130:D132)</f>
        <v>0</v>
      </c>
      <c r="E129" s="21">
        <f t="shared" si="42"/>
        <v>0</v>
      </c>
      <c r="F129" s="21">
        <f t="shared" si="42"/>
        <v>228496348</v>
      </c>
      <c r="G129" s="21">
        <f t="shared" si="42"/>
        <v>0</v>
      </c>
      <c r="H129" s="21">
        <f t="shared" si="42"/>
        <v>228496348</v>
      </c>
      <c r="I129" s="12"/>
      <c r="J129" s="10"/>
      <c r="K129" s="11"/>
      <c r="L129" s="11"/>
      <c r="M129" s="11"/>
      <c r="N129" s="11"/>
      <c r="O129" s="11"/>
      <c r="P129" s="11"/>
    </row>
    <row r="130" spans="1:16" x14ac:dyDescent="0.25">
      <c r="A130" t="s">
        <v>14</v>
      </c>
      <c r="B130" s="4" t="s">
        <v>237</v>
      </c>
      <c r="C130" s="11">
        <v>108731033</v>
      </c>
      <c r="D130" s="11">
        <v>0</v>
      </c>
      <c r="E130" s="11">
        <v>0</v>
      </c>
      <c r="F130" s="11">
        <f>C130+D130-E130</f>
        <v>108731033</v>
      </c>
      <c r="G130" s="11">
        <v>0</v>
      </c>
      <c r="H130" s="11">
        <f t="shared" si="41"/>
        <v>108731033</v>
      </c>
      <c r="I130" s="12"/>
      <c r="J130" s="10"/>
      <c r="K130" s="11"/>
      <c r="L130" s="11"/>
      <c r="M130" s="11"/>
      <c r="N130" s="11"/>
      <c r="O130" s="11"/>
      <c r="P130" s="11"/>
    </row>
    <row r="131" spans="1:16" x14ac:dyDescent="0.25">
      <c r="A131" t="s">
        <v>14</v>
      </c>
      <c r="B131" s="4" t="s">
        <v>239</v>
      </c>
      <c r="C131" s="11">
        <v>28413622</v>
      </c>
      <c r="D131" s="11">
        <v>0</v>
      </c>
      <c r="E131" s="11">
        <v>0</v>
      </c>
      <c r="F131" s="11">
        <f>C131+D131-E131</f>
        <v>28413622</v>
      </c>
      <c r="G131" s="11">
        <v>0</v>
      </c>
      <c r="H131" s="11">
        <f t="shared" si="41"/>
        <v>28413622</v>
      </c>
      <c r="I131" s="12"/>
      <c r="J131" s="10"/>
      <c r="K131" s="11"/>
      <c r="L131" s="11"/>
      <c r="M131" s="11"/>
      <c r="N131" s="11"/>
      <c r="O131" s="11"/>
      <c r="P131" s="11"/>
    </row>
    <row r="132" spans="1:16" x14ac:dyDescent="0.25">
      <c r="A132" t="s">
        <v>14</v>
      </c>
      <c r="B132" s="4" t="s">
        <v>241</v>
      </c>
      <c r="C132" s="11">
        <v>91351693</v>
      </c>
      <c r="D132" s="11">
        <v>0</v>
      </c>
      <c r="E132" s="11">
        <v>0</v>
      </c>
      <c r="F132" s="11">
        <f>C132+D132-E132</f>
        <v>91351693</v>
      </c>
      <c r="G132" s="11">
        <v>0</v>
      </c>
      <c r="H132" s="11">
        <f t="shared" si="41"/>
        <v>91351693</v>
      </c>
      <c r="I132" s="12"/>
      <c r="J132" s="10"/>
      <c r="K132" s="11"/>
      <c r="L132" s="11"/>
      <c r="M132" s="11"/>
      <c r="N132" s="11"/>
      <c r="O132" s="11"/>
      <c r="P132" s="11"/>
    </row>
    <row r="133" spans="1:16" x14ac:dyDescent="0.25">
      <c r="A133" t="s">
        <v>14</v>
      </c>
      <c r="B133" s="20" t="s">
        <v>242</v>
      </c>
      <c r="C133" s="21">
        <f>SUM(C134:C136)</f>
        <v>-1725692617.3200002</v>
      </c>
      <c r="D133" s="21">
        <f t="shared" ref="D133:H133" si="43">SUM(D134:D136)</f>
        <v>0</v>
      </c>
      <c r="E133" s="21">
        <f t="shared" si="43"/>
        <v>129443846.00999999</v>
      </c>
      <c r="F133" s="21">
        <f t="shared" si="43"/>
        <v>-1855136463.3300002</v>
      </c>
      <c r="G133" s="21">
        <f t="shared" si="43"/>
        <v>0</v>
      </c>
      <c r="H133" s="21">
        <f t="shared" si="43"/>
        <v>-1855136463.3300002</v>
      </c>
      <c r="I133" s="12"/>
      <c r="J133" s="10"/>
      <c r="K133" s="11"/>
      <c r="L133" s="11"/>
      <c r="M133" s="11"/>
      <c r="N133" s="11"/>
      <c r="O133" s="11"/>
      <c r="P133" s="11"/>
    </row>
    <row r="134" spans="1:16" x14ac:dyDescent="0.25">
      <c r="A134" t="s">
        <v>14</v>
      </c>
      <c r="B134" s="4" t="s">
        <v>244</v>
      </c>
      <c r="C134" s="11">
        <v>-1343146102.1900001</v>
      </c>
      <c r="D134" s="11">
        <v>0</v>
      </c>
      <c r="E134" s="11">
        <v>98853735.75</v>
      </c>
      <c r="F134" s="11">
        <f>C134+D134-E134</f>
        <v>-1441999837.9400001</v>
      </c>
      <c r="G134" s="11">
        <v>0</v>
      </c>
      <c r="H134" s="11">
        <f t="shared" si="41"/>
        <v>-1441999837.9400001</v>
      </c>
      <c r="I134" s="12"/>
      <c r="J134" s="10"/>
      <c r="K134" s="11"/>
      <c r="L134" s="11"/>
      <c r="M134" s="11"/>
      <c r="N134" s="11"/>
      <c r="O134" s="11"/>
      <c r="P134" s="11"/>
    </row>
    <row r="135" spans="1:16" x14ac:dyDescent="0.25">
      <c r="A135" t="s">
        <v>14</v>
      </c>
      <c r="B135" s="4" t="s">
        <v>245</v>
      </c>
      <c r="C135" s="11">
        <v>-346223523.48000002</v>
      </c>
      <c r="D135" s="11">
        <v>0</v>
      </c>
      <c r="E135" s="11">
        <v>18982544.190000001</v>
      </c>
      <c r="F135" s="11">
        <f>C135+D135-E135</f>
        <v>-365206067.67000002</v>
      </c>
      <c r="G135" s="11">
        <v>0</v>
      </c>
      <c r="H135" s="11">
        <f t="shared" si="41"/>
        <v>-365206067.67000002</v>
      </c>
      <c r="I135" s="12"/>
      <c r="J135" s="10"/>
      <c r="K135" s="11"/>
      <c r="L135" s="11"/>
      <c r="M135" s="11"/>
      <c r="N135" s="11"/>
      <c r="O135" s="11"/>
      <c r="P135" s="11"/>
    </row>
    <row r="136" spans="1:16" x14ac:dyDescent="0.25">
      <c r="A136" t="s">
        <v>14</v>
      </c>
      <c r="B136" s="4" t="s">
        <v>246</v>
      </c>
      <c r="C136" s="11">
        <v>-36322991.649999999</v>
      </c>
      <c r="D136" s="11">
        <v>0</v>
      </c>
      <c r="E136" s="11">
        <v>11607566.07</v>
      </c>
      <c r="F136" s="11">
        <f>C136+D136-E136</f>
        <v>-47930557.719999999</v>
      </c>
      <c r="G136" s="11">
        <v>0</v>
      </c>
      <c r="H136" s="11">
        <f t="shared" si="41"/>
        <v>-47930557.719999999</v>
      </c>
      <c r="I136" s="12"/>
      <c r="J136" s="10"/>
      <c r="K136" s="11"/>
      <c r="L136" s="11"/>
      <c r="M136" s="11"/>
      <c r="N136" s="11"/>
      <c r="O136" s="11"/>
      <c r="P136" s="11"/>
    </row>
    <row r="137" spans="1:16" x14ac:dyDescent="0.25">
      <c r="A137" t="s">
        <v>14</v>
      </c>
      <c r="B137" s="15">
        <v>1.9</v>
      </c>
      <c r="C137" s="16">
        <f>C138+C140+C142+C147+C150</f>
        <v>5287787876.0299997</v>
      </c>
      <c r="D137" s="16">
        <f t="shared" ref="D137:H137" si="44">D138+D140+D142+D147+D150</f>
        <v>1040844081.4</v>
      </c>
      <c r="E137" s="16">
        <f t="shared" si="44"/>
        <v>754872894.40999997</v>
      </c>
      <c r="F137" s="16">
        <f t="shared" si="44"/>
        <v>5573759063.0199995</v>
      </c>
      <c r="G137" s="16">
        <f t="shared" si="44"/>
        <v>0</v>
      </c>
      <c r="H137" s="16">
        <f t="shared" si="44"/>
        <v>5573759063.0199995</v>
      </c>
      <c r="I137" s="12"/>
      <c r="J137" s="10"/>
      <c r="K137" s="11"/>
      <c r="L137" s="11"/>
      <c r="M137" s="11"/>
      <c r="N137" s="11"/>
      <c r="O137" s="11"/>
      <c r="P137" s="11"/>
    </row>
    <row r="138" spans="1:16" x14ac:dyDescent="0.25">
      <c r="A138" t="s">
        <v>14</v>
      </c>
      <c r="B138" s="20" t="s">
        <v>247</v>
      </c>
      <c r="C138" s="21">
        <f>SUM(C139)</f>
        <v>4786946049.8900003</v>
      </c>
      <c r="D138" s="21">
        <f t="shared" ref="D138:H138" si="45">SUM(D139)</f>
        <v>591630256.39999998</v>
      </c>
      <c r="E138" s="21">
        <f t="shared" si="45"/>
        <v>301798021.85000002</v>
      </c>
      <c r="F138" s="21">
        <f t="shared" si="45"/>
        <v>5076778284.4399996</v>
      </c>
      <c r="G138" s="21">
        <f t="shared" si="45"/>
        <v>0</v>
      </c>
      <c r="H138" s="21">
        <f t="shared" si="45"/>
        <v>5076778284.4399996</v>
      </c>
      <c r="I138" s="12"/>
      <c r="J138" s="10"/>
      <c r="K138" s="11"/>
      <c r="L138" s="11"/>
      <c r="M138" s="11"/>
      <c r="N138" s="11"/>
      <c r="O138" s="11"/>
      <c r="P138" s="11"/>
    </row>
    <row r="139" spans="1:16" x14ac:dyDescent="0.25">
      <c r="A139" t="s">
        <v>14</v>
      </c>
      <c r="B139" s="4" t="s">
        <v>249</v>
      </c>
      <c r="C139" s="11">
        <v>4786946049.8900003</v>
      </c>
      <c r="D139" s="11">
        <v>591630256.39999998</v>
      </c>
      <c r="E139" s="11">
        <v>301798021.85000002</v>
      </c>
      <c r="F139" s="11">
        <f>C139+D139-E139</f>
        <v>5076778284.4399996</v>
      </c>
      <c r="G139" s="11">
        <v>0</v>
      </c>
      <c r="H139" s="11">
        <f t="shared" si="41"/>
        <v>5076778284.4399996</v>
      </c>
      <c r="I139" s="12"/>
      <c r="J139" s="10"/>
      <c r="K139" s="11"/>
      <c r="L139" s="11"/>
      <c r="M139" s="11"/>
      <c r="N139" s="11"/>
      <c r="O139" s="11"/>
      <c r="P139" s="11"/>
    </row>
    <row r="140" spans="1:16" x14ac:dyDescent="0.25">
      <c r="A140" t="s">
        <v>14</v>
      </c>
      <c r="B140" s="20" t="s">
        <v>251</v>
      </c>
      <c r="C140" s="21">
        <f>SUM(C141)</f>
        <v>5198000</v>
      </c>
      <c r="D140" s="21">
        <f t="shared" ref="D140:H140" si="46">SUM(D141)</f>
        <v>0</v>
      </c>
      <c r="E140" s="21">
        <f t="shared" si="46"/>
        <v>0</v>
      </c>
      <c r="F140" s="21">
        <f t="shared" si="46"/>
        <v>5198000</v>
      </c>
      <c r="G140" s="21">
        <f t="shared" si="46"/>
        <v>0</v>
      </c>
      <c r="H140" s="21">
        <f t="shared" si="46"/>
        <v>5198000</v>
      </c>
      <c r="I140" s="12"/>
      <c r="J140" s="10"/>
      <c r="K140" s="11"/>
      <c r="L140" s="11"/>
      <c r="M140" s="11"/>
      <c r="N140" s="11"/>
      <c r="O140" s="11"/>
      <c r="P140" s="11"/>
    </row>
    <row r="141" spans="1:16" x14ac:dyDescent="0.25">
      <c r="A141" t="s">
        <v>14</v>
      </c>
      <c r="B141" s="4" t="s">
        <v>253</v>
      </c>
      <c r="C141" s="11">
        <v>5198000</v>
      </c>
      <c r="D141" s="11">
        <v>0</v>
      </c>
      <c r="E141" s="11">
        <v>0</v>
      </c>
      <c r="F141" s="11">
        <f>C141+D141-E141</f>
        <v>5198000</v>
      </c>
      <c r="G141" s="11">
        <v>0</v>
      </c>
      <c r="H141" s="11">
        <f t="shared" si="41"/>
        <v>5198000</v>
      </c>
      <c r="I141" s="12"/>
      <c r="J141" s="10"/>
      <c r="K141" s="11"/>
      <c r="L141" s="11"/>
      <c r="M141" s="11"/>
      <c r="N141" s="11"/>
      <c r="O141" s="11"/>
      <c r="P141" s="11"/>
    </row>
    <row r="142" spans="1:16" x14ac:dyDescent="0.25">
      <c r="A142" t="s">
        <v>14</v>
      </c>
      <c r="B142" s="20" t="s">
        <v>255</v>
      </c>
      <c r="C142" s="21">
        <f>SUM(C143:C146)</f>
        <v>484729590.26999998</v>
      </c>
      <c r="D142" s="21">
        <f t="shared" ref="D142:H142" si="47">SUM(D143:D146)</f>
        <v>449213825</v>
      </c>
      <c r="E142" s="21">
        <f t="shared" si="47"/>
        <v>451761225</v>
      </c>
      <c r="F142" s="21">
        <f t="shared" si="47"/>
        <v>482182190.26999998</v>
      </c>
      <c r="G142" s="21">
        <f t="shared" si="47"/>
        <v>0</v>
      </c>
      <c r="H142" s="21">
        <f t="shared" si="47"/>
        <v>482182190.26999998</v>
      </c>
      <c r="I142" s="12"/>
      <c r="J142" s="10"/>
      <c r="K142" s="11"/>
      <c r="L142" s="11"/>
      <c r="M142" s="11"/>
      <c r="N142" s="11"/>
      <c r="O142" s="11"/>
      <c r="P142" s="11"/>
    </row>
    <row r="143" spans="1:16" x14ac:dyDescent="0.25">
      <c r="A143" t="s">
        <v>14</v>
      </c>
      <c r="B143" s="4" t="s">
        <v>257</v>
      </c>
      <c r="C143" s="11">
        <v>458548430.26999998</v>
      </c>
      <c r="D143" s="11">
        <v>134313825</v>
      </c>
      <c r="E143" s="11">
        <v>136861225</v>
      </c>
      <c r="F143" s="11">
        <f>C143+D143-E143</f>
        <v>456001030.26999998</v>
      </c>
      <c r="G143" s="11">
        <v>0</v>
      </c>
      <c r="H143" s="11">
        <f t="shared" si="41"/>
        <v>456001030.26999998</v>
      </c>
      <c r="I143" s="12"/>
      <c r="J143" s="10"/>
      <c r="K143" s="11"/>
      <c r="L143" s="11"/>
      <c r="M143" s="11"/>
      <c r="N143" s="11"/>
      <c r="O143" s="11"/>
      <c r="P143" s="11"/>
    </row>
    <row r="144" spans="1:16" x14ac:dyDescent="0.25">
      <c r="A144" t="s">
        <v>14</v>
      </c>
      <c r="B144" s="4" t="s">
        <v>259</v>
      </c>
      <c r="C144" s="11">
        <v>592810</v>
      </c>
      <c r="D144" s="11">
        <v>0</v>
      </c>
      <c r="E144" s="11">
        <v>0</v>
      </c>
      <c r="F144" s="11">
        <f>C144+D144-E144</f>
        <v>592810</v>
      </c>
      <c r="G144" s="11">
        <v>0</v>
      </c>
      <c r="H144" s="11">
        <f t="shared" si="41"/>
        <v>592810</v>
      </c>
      <c r="I144" s="12"/>
      <c r="J144" s="10"/>
      <c r="K144" s="11"/>
      <c r="L144" s="11"/>
      <c r="M144" s="11"/>
      <c r="N144" s="11"/>
      <c r="O144" s="11"/>
      <c r="P144" s="11"/>
    </row>
    <row r="145" spans="1:16" x14ac:dyDescent="0.25">
      <c r="A145" t="s">
        <v>14</v>
      </c>
      <c r="B145" s="4" t="s">
        <v>261</v>
      </c>
      <c r="C145" s="11">
        <v>6390000</v>
      </c>
      <c r="D145" s="11">
        <v>0</v>
      </c>
      <c r="E145" s="11">
        <v>0</v>
      </c>
      <c r="F145" s="11">
        <f>C145+D145-E145</f>
        <v>6390000</v>
      </c>
      <c r="G145" s="11">
        <v>0</v>
      </c>
      <c r="H145" s="11">
        <f t="shared" si="41"/>
        <v>6390000</v>
      </c>
      <c r="I145" s="12"/>
      <c r="J145" s="10"/>
      <c r="K145" s="11"/>
      <c r="L145" s="11"/>
      <c r="M145" s="11"/>
      <c r="N145" s="11"/>
      <c r="O145" s="11"/>
      <c r="P145" s="11"/>
    </row>
    <row r="146" spans="1:16" x14ac:dyDescent="0.25">
      <c r="A146" t="s">
        <v>14</v>
      </c>
      <c r="B146" s="4" t="s">
        <v>263</v>
      </c>
      <c r="C146" s="11">
        <v>19198350</v>
      </c>
      <c r="D146" s="11">
        <v>314900000</v>
      </c>
      <c r="E146" s="11">
        <v>314900000</v>
      </c>
      <c r="F146" s="11">
        <f>C146+D146-E146</f>
        <v>19198350</v>
      </c>
      <c r="G146" s="11">
        <v>0</v>
      </c>
      <c r="H146" s="11">
        <f t="shared" si="41"/>
        <v>19198350</v>
      </c>
      <c r="I146" s="12"/>
      <c r="J146" s="10"/>
      <c r="K146" s="11"/>
      <c r="L146" s="11"/>
      <c r="M146" s="11"/>
      <c r="N146" s="11"/>
      <c r="O146" s="11"/>
      <c r="P146" s="11"/>
    </row>
    <row r="147" spans="1:16" x14ac:dyDescent="0.25">
      <c r="A147" t="s">
        <v>14</v>
      </c>
      <c r="B147" s="20" t="s">
        <v>265</v>
      </c>
      <c r="C147" s="21">
        <f>SUM(C148:C149)</f>
        <v>52756930</v>
      </c>
      <c r="D147" s="21">
        <f t="shared" ref="D147:H147" si="48">SUM(D148:D149)</f>
        <v>0</v>
      </c>
      <c r="E147" s="21">
        <f t="shared" si="48"/>
        <v>0</v>
      </c>
      <c r="F147" s="21">
        <f t="shared" si="48"/>
        <v>52756930</v>
      </c>
      <c r="G147" s="21">
        <f t="shared" si="48"/>
        <v>0</v>
      </c>
      <c r="H147" s="21">
        <f t="shared" si="48"/>
        <v>52756930</v>
      </c>
      <c r="I147" s="12"/>
      <c r="J147" s="10"/>
      <c r="K147" s="11"/>
      <c r="L147" s="11"/>
      <c r="M147" s="11"/>
      <c r="N147" s="11"/>
      <c r="O147" s="11"/>
      <c r="P147" s="11"/>
    </row>
    <row r="148" spans="1:16" x14ac:dyDescent="0.25">
      <c r="A148" t="s">
        <v>14</v>
      </c>
      <c r="B148" s="4" t="s">
        <v>267</v>
      </c>
      <c r="C148" s="11">
        <v>7196930</v>
      </c>
      <c r="D148" s="11">
        <v>0</v>
      </c>
      <c r="E148" s="11">
        <v>0</v>
      </c>
      <c r="F148" s="11">
        <f>C148+D148-E148</f>
        <v>7196930</v>
      </c>
      <c r="G148" s="11">
        <v>0</v>
      </c>
      <c r="H148" s="11">
        <f t="shared" si="41"/>
        <v>7196930</v>
      </c>
      <c r="I148" s="12"/>
      <c r="J148" s="10"/>
      <c r="K148" s="11"/>
      <c r="L148" s="11"/>
      <c r="M148" s="11"/>
      <c r="N148" s="11"/>
      <c r="O148" s="11"/>
      <c r="P148" s="11"/>
    </row>
    <row r="149" spans="1:16" x14ac:dyDescent="0.25">
      <c r="A149" t="s">
        <v>14</v>
      </c>
      <c r="B149" s="4" t="s">
        <v>269</v>
      </c>
      <c r="C149" s="11">
        <v>45560000</v>
      </c>
      <c r="D149" s="11">
        <v>0</v>
      </c>
      <c r="E149" s="11">
        <v>0</v>
      </c>
      <c r="F149" s="11">
        <f>C149+D149-E149</f>
        <v>45560000</v>
      </c>
      <c r="G149" s="11">
        <v>0</v>
      </c>
      <c r="H149" s="11">
        <f t="shared" si="41"/>
        <v>45560000</v>
      </c>
      <c r="I149" s="12"/>
      <c r="J149" s="10"/>
      <c r="K149" s="11"/>
      <c r="L149" s="11"/>
      <c r="M149" s="11"/>
      <c r="N149" s="11"/>
      <c r="O149" s="11"/>
      <c r="P149" s="11"/>
    </row>
    <row r="150" spans="1:16" x14ac:dyDescent="0.25">
      <c r="A150" t="s">
        <v>14</v>
      </c>
      <c r="B150" s="20" t="s">
        <v>271</v>
      </c>
      <c r="C150" s="21">
        <f>SUM(C151:C152)</f>
        <v>-41842694.130000003</v>
      </c>
      <c r="D150" s="21">
        <f t="shared" ref="D150:H150" si="49">SUM(D151:D152)</f>
        <v>0</v>
      </c>
      <c r="E150" s="21">
        <f t="shared" si="49"/>
        <v>1313647.56</v>
      </c>
      <c r="F150" s="21">
        <f t="shared" si="49"/>
        <v>-43156341.689999998</v>
      </c>
      <c r="G150" s="21">
        <f t="shared" si="49"/>
        <v>0</v>
      </c>
      <c r="H150" s="21">
        <f t="shared" si="49"/>
        <v>-43156341.689999998</v>
      </c>
      <c r="I150" s="12"/>
      <c r="J150" s="10"/>
      <c r="K150" s="11"/>
      <c r="L150" s="11"/>
      <c r="M150" s="11"/>
      <c r="N150" s="11"/>
      <c r="O150" s="11"/>
      <c r="P150" s="11"/>
    </row>
    <row r="151" spans="1:16" x14ac:dyDescent="0.25">
      <c r="A151" t="s">
        <v>14</v>
      </c>
      <c r="B151" s="4" t="s">
        <v>273</v>
      </c>
      <c r="C151" s="11">
        <v>-5039854.13</v>
      </c>
      <c r="D151" s="11">
        <v>0</v>
      </c>
      <c r="E151" s="11">
        <v>179203.56</v>
      </c>
      <c r="F151" s="11">
        <f>C151+D151-E151</f>
        <v>-5219057.6899999995</v>
      </c>
      <c r="G151" s="11">
        <v>0</v>
      </c>
      <c r="H151" s="11">
        <f t="shared" si="41"/>
        <v>-5219057.6899999995</v>
      </c>
      <c r="I151" s="12"/>
      <c r="J151" s="10"/>
      <c r="K151" s="11"/>
      <c r="L151" s="11"/>
      <c r="M151" s="11"/>
      <c r="N151" s="11"/>
      <c r="O151" s="11"/>
      <c r="P151" s="11"/>
    </row>
    <row r="152" spans="1:16" x14ac:dyDescent="0.25">
      <c r="A152" t="s">
        <v>14</v>
      </c>
      <c r="B152" s="4" t="s">
        <v>274</v>
      </c>
      <c r="C152" s="11">
        <v>-36802840</v>
      </c>
      <c r="D152" s="11">
        <v>0</v>
      </c>
      <c r="E152" s="11">
        <v>1134444</v>
      </c>
      <c r="F152" s="11">
        <f>C152+D152-E152</f>
        <v>-37937284</v>
      </c>
      <c r="G152" s="11">
        <v>0</v>
      </c>
      <c r="H152" s="11">
        <f t="shared" si="41"/>
        <v>-37937284</v>
      </c>
      <c r="I152" s="12"/>
      <c r="J152" s="10"/>
      <c r="K152" s="11"/>
      <c r="L152" s="11"/>
      <c r="M152" s="11"/>
      <c r="N152" s="11"/>
      <c r="O152" s="11"/>
      <c r="P152" s="11"/>
    </row>
    <row r="153" spans="1:16" x14ac:dyDescent="0.25">
      <c r="A153" t="s">
        <v>14</v>
      </c>
      <c r="B153" s="7">
        <v>2</v>
      </c>
      <c r="C153" s="8">
        <f>C154+C199+C212+C226</f>
        <v>14810404992.279999</v>
      </c>
      <c r="D153" s="8">
        <f>D154+D199+D212+D226</f>
        <v>9073026717.960001</v>
      </c>
      <c r="E153" s="8">
        <f>E154+E199+E212+E226</f>
        <v>6499871882.7200012</v>
      </c>
      <c r="F153" s="8">
        <f>F154+F199+F212+F226</f>
        <v>12237250157.039999</v>
      </c>
      <c r="G153" s="8">
        <f>G154+G199+G212+G226</f>
        <v>12237250157.039999</v>
      </c>
      <c r="H153" s="8">
        <f>H154+H199+H212+H226</f>
        <v>0</v>
      </c>
      <c r="I153" s="12"/>
      <c r="J153" s="10"/>
      <c r="K153" s="11"/>
      <c r="L153" s="11"/>
      <c r="M153" s="11"/>
      <c r="N153" s="11"/>
      <c r="O153" s="11"/>
      <c r="P153" s="11"/>
    </row>
    <row r="154" spans="1:16" x14ac:dyDescent="0.25">
      <c r="A154" t="s">
        <v>14</v>
      </c>
      <c r="B154" s="15">
        <v>2.4</v>
      </c>
      <c r="C154" s="16">
        <f>C155+C158+C160+C173+C184+C190+C193+C195+C197</f>
        <v>8367638496.039999</v>
      </c>
      <c r="D154" s="16">
        <f t="shared" ref="D154:H154" si="50">D155+D158+D160+D173+D184+D190+D193+D195+D197</f>
        <v>6355240690.500001</v>
      </c>
      <c r="E154" s="16">
        <f t="shared" si="50"/>
        <v>6185100381.7200012</v>
      </c>
      <c r="F154" s="16">
        <f t="shared" si="50"/>
        <v>8197498187.2599993</v>
      </c>
      <c r="G154" s="16">
        <f t="shared" si="50"/>
        <v>8197498187.2599993</v>
      </c>
      <c r="H154" s="16">
        <f t="shared" si="50"/>
        <v>0</v>
      </c>
      <c r="I154" s="12"/>
      <c r="J154" s="10"/>
      <c r="K154" s="11"/>
      <c r="L154" s="11"/>
      <c r="M154" s="11"/>
      <c r="N154" s="11"/>
      <c r="O154" s="11"/>
      <c r="P154" s="11"/>
    </row>
    <row r="155" spans="1:16" x14ac:dyDescent="0.25">
      <c r="A155" t="s">
        <v>14</v>
      </c>
      <c r="B155" s="20" t="s">
        <v>280</v>
      </c>
      <c r="C155" s="21">
        <f>SUM(C156:C157)</f>
        <v>2953677894.1799998</v>
      </c>
      <c r="D155" s="21">
        <f t="shared" ref="D155:H155" si="51">SUM(D156:D157)</f>
        <v>6074633446.1300001</v>
      </c>
      <c r="E155" s="21">
        <f t="shared" si="51"/>
        <v>5882958513.8500004</v>
      </c>
      <c r="F155" s="21">
        <f t="shared" si="51"/>
        <v>2762002961.8999996</v>
      </c>
      <c r="G155" s="21">
        <f t="shared" si="51"/>
        <v>2762002961.8999996</v>
      </c>
      <c r="H155" s="21">
        <f t="shared" si="51"/>
        <v>0</v>
      </c>
      <c r="I155" s="12"/>
      <c r="J155" s="10"/>
      <c r="K155" s="11"/>
      <c r="L155" s="11"/>
      <c r="M155" s="11"/>
      <c r="N155" s="11"/>
      <c r="O155" s="11"/>
      <c r="P155" s="11"/>
    </row>
    <row r="156" spans="1:16" x14ac:dyDescent="0.25">
      <c r="A156" t="s">
        <v>14</v>
      </c>
      <c r="B156" s="4" t="s">
        <v>282</v>
      </c>
      <c r="C156" s="11">
        <v>1009420948.5599999</v>
      </c>
      <c r="D156" s="11">
        <v>6074633446.1300001</v>
      </c>
      <c r="E156" s="11">
        <v>5882958513.8500004</v>
      </c>
      <c r="F156" s="11">
        <f>C156+E156-D156</f>
        <v>817746016.27999973</v>
      </c>
      <c r="G156" s="11">
        <f t="shared" ref="G156:G211" si="52">F156</f>
        <v>817746016.27999973</v>
      </c>
      <c r="H156" s="11">
        <v>0</v>
      </c>
      <c r="I156" s="12"/>
      <c r="J156" s="10"/>
      <c r="K156" s="11"/>
      <c r="L156" s="11"/>
      <c r="M156" s="11"/>
      <c r="N156" s="11"/>
      <c r="O156" s="11"/>
      <c r="P156" s="11"/>
    </row>
    <row r="157" spans="1:16" x14ac:dyDescent="0.25">
      <c r="A157" t="s">
        <v>14</v>
      </c>
      <c r="B157" s="4" t="s">
        <v>284</v>
      </c>
      <c r="C157" s="11">
        <v>1944256945.6199999</v>
      </c>
      <c r="D157" s="11">
        <v>0</v>
      </c>
      <c r="E157" s="11">
        <v>0</v>
      </c>
      <c r="F157" s="11">
        <f>C157+E157-D157</f>
        <v>1944256945.6199999</v>
      </c>
      <c r="G157" s="11">
        <f t="shared" si="52"/>
        <v>1944256945.6199999</v>
      </c>
      <c r="H157" s="11">
        <v>0</v>
      </c>
      <c r="I157" s="12"/>
      <c r="J157" s="10"/>
      <c r="K157" s="11"/>
      <c r="L157" s="11"/>
      <c r="M157" s="11"/>
      <c r="N157" s="11"/>
      <c r="O157" s="11"/>
      <c r="P157" s="11"/>
    </row>
    <row r="158" spans="1:16" x14ac:dyDescent="0.25">
      <c r="A158" t="s">
        <v>14</v>
      </c>
      <c r="B158" s="20" t="s">
        <v>286</v>
      </c>
      <c r="C158" s="21">
        <f>SUM(C159)</f>
        <v>114285.72</v>
      </c>
      <c r="D158" s="21">
        <f t="shared" ref="D158:H158" si="53">SUM(D159)</f>
        <v>0</v>
      </c>
      <c r="E158" s="21">
        <f t="shared" si="53"/>
        <v>0</v>
      </c>
      <c r="F158" s="21">
        <f t="shared" si="53"/>
        <v>114285.72</v>
      </c>
      <c r="G158" s="21">
        <f t="shared" si="53"/>
        <v>114285.72</v>
      </c>
      <c r="H158" s="21">
        <f t="shared" si="53"/>
        <v>0</v>
      </c>
      <c r="I158" s="12"/>
      <c r="J158" s="10"/>
      <c r="K158" s="11"/>
      <c r="L158" s="11"/>
      <c r="M158" s="11"/>
      <c r="N158" s="11"/>
      <c r="O158" s="11"/>
      <c r="P158" s="11"/>
    </row>
    <row r="159" spans="1:16" x14ac:dyDescent="0.25">
      <c r="A159" t="s">
        <v>14</v>
      </c>
      <c r="B159" s="4" t="s">
        <v>288</v>
      </c>
      <c r="C159" s="11">
        <v>114285.72</v>
      </c>
      <c r="D159" s="11">
        <v>0</v>
      </c>
      <c r="E159" s="11">
        <v>0</v>
      </c>
      <c r="F159" s="11">
        <f>C159+E159-D159</f>
        <v>114285.72</v>
      </c>
      <c r="G159" s="11">
        <f t="shared" si="52"/>
        <v>114285.72</v>
      </c>
      <c r="H159" s="11">
        <v>0</v>
      </c>
      <c r="I159" s="12"/>
      <c r="J159" s="10"/>
      <c r="K159" s="11"/>
      <c r="L159" s="11"/>
      <c r="M159" s="11"/>
      <c r="N159" s="11"/>
      <c r="O159" s="11"/>
      <c r="P159" s="11"/>
    </row>
    <row r="160" spans="1:16" x14ac:dyDescent="0.25">
      <c r="A160" t="s">
        <v>14</v>
      </c>
      <c r="B160" s="20" t="s">
        <v>289</v>
      </c>
      <c r="C160" s="21">
        <f t="shared" ref="C160:H160" si="54">SUM(C161:C172)</f>
        <v>1662697480.9900002</v>
      </c>
      <c r="D160" s="21">
        <f t="shared" si="54"/>
        <v>244999451.84999999</v>
      </c>
      <c r="E160" s="21">
        <f t="shared" si="54"/>
        <v>199154814.84999999</v>
      </c>
      <c r="F160" s="21">
        <f t="shared" si="54"/>
        <v>1616852843.9900002</v>
      </c>
      <c r="G160" s="21">
        <f t="shared" si="54"/>
        <v>1616852843.9900002</v>
      </c>
      <c r="H160" s="21">
        <f t="shared" si="54"/>
        <v>0</v>
      </c>
      <c r="I160" s="12"/>
      <c r="J160" s="10"/>
      <c r="K160" s="11"/>
      <c r="L160" s="11"/>
      <c r="M160" s="11"/>
      <c r="N160" s="11"/>
      <c r="O160" s="11"/>
      <c r="P160" s="11"/>
    </row>
    <row r="161" spans="1:16" x14ac:dyDescent="0.25">
      <c r="A161" t="s">
        <v>14</v>
      </c>
      <c r="B161" s="4" t="s">
        <v>292</v>
      </c>
      <c r="C161" s="3">
        <v>207159028</v>
      </c>
      <c r="D161" s="11">
        <v>24628674</v>
      </c>
      <c r="E161" s="11">
        <v>0</v>
      </c>
      <c r="F161" s="11">
        <f t="shared" ref="F161:F172" si="55">C161+E161-D161</f>
        <v>182530354</v>
      </c>
      <c r="G161" s="11">
        <f t="shared" si="52"/>
        <v>182530354</v>
      </c>
      <c r="H161" s="3">
        <v>0</v>
      </c>
      <c r="I161" s="12"/>
      <c r="J161" s="10"/>
      <c r="K161" s="11"/>
      <c r="L161" s="11"/>
      <c r="M161" s="11"/>
      <c r="N161" s="11"/>
      <c r="O161" s="11"/>
      <c r="P161" s="11"/>
    </row>
    <row r="162" spans="1:16" x14ac:dyDescent="0.25">
      <c r="A162" t="s">
        <v>14</v>
      </c>
      <c r="B162" s="4" t="s">
        <v>294</v>
      </c>
      <c r="C162" s="11">
        <v>149925976.5</v>
      </c>
      <c r="D162" s="11">
        <v>139750483.84999999</v>
      </c>
      <c r="E162" s="11">
        <v>130940617.84999999</v>
      </c>
      <c r="F162" s="11">
        <f t="shared" si="55"/>
        <v>141116110.50000003</v>
      </c>
      <c r="G162" s="11">
        <f t="shared" si="52"/>
        <v>141116110.50000003</v>
      </c>
      <c r="H162" s="11">
        <v>0</v>
      </c>
      <c r="I162" s="12"/>
      <c r="J162" s="10"/>
      <c r="K162" s="11"/>
      <c r="L162" s="11"/>
      <c r="M162" s="11"/>
      <c r="N162" s="11"/>
      <c r="O162" s="11"/>
      <c r="P162" s="11"/>
    </row>
    <row r="163" spans="1:16" x14ac:dyDescent="0.25">
      <c r="A163" t="s">
        <v>14</v>
      </c>
      <c r="B163" s="4" t="s">
        <v>296</v>
      </c>
      <c r="C163" s="11">
        <v>86623976.5</v>
      </c>
      <c r="D163" s="11">
        <v>27616454</v>
      </c>
      <c r="E163" s="11">
        <v>20841510</v>
      </c>
      <c r="F163" s="11">
        <f t="shared" si="55"/>
        <v>79849032.5</v>
      </c>
      <c r="G163" s="11">
        <f t="shared" si="52"/>
        <v>79849032.5</v>
      </c>
      <c r="H163" s="11">
        <v>0</v>
      </c>
      <c r="I163" s="12"/>
      <c r="J163" s="10"/>
      <c r="K163" s="11"/>
      <c r="L163" s="11"/>
      <c r="M163" s="11"/>
      <c r="N163" s="11"/>
      <c r="O163" s="11"/>
      <c r="P163" s="11"/>
    </row>
    <row r="164" spans="1:16" x14ac:dyDescent="0.25">
      <c r="A164" t="s">
        <v>14</v>
      </c>
      <c r="B164" s="4" t="s">
        <v>298</v>
      </c>
      <c r="C164" s="11">
        <v>94817329</v>
      </c>
      <c r="D164" s="11">
        <v>14178900</v>
      </c>
      <c r="E164" s="11">
        <v>10470701</v>
      </c>
      <c r="F164" s="11">
        <f t="shared" si="55"/>
        <v>91109130</v>
      </c>
      <c r="G164" s="11">
        <f t="shared" si="52"/>
        <v>91109130</v>
      </c>
      <c r="H164" s="11">
        <v>0</v>
      </c>
      <c r="I164" s="12"/>
      <c r="J164" s="10"/>
      <c r="K164" s="11"/>
      <c r="L164" s="11"/>
      <c r="M164" s="11"/>
      <c r="N164" s="11"/>
      <c r="O164" s="11"/>
      <c r="P164" s="11"/>
    </row>
    <row r="165" spans="1:16" x14ac:dyDescent="0.25">
      <c r="A165" t="s">
        <v>14</v>
      </c>
      <c r="B165" s="4" t="s">
        <v>300</v>
      </c>
      <c r="C165" s="11">
        <v>5961148</v>
      </c>
      <c r="D165" s="11">
        <v>389700</v>
      </c>
      <c r="E165" s="11">
        <v>1696796</v>
      </c>
      <c r="F165" s="11">
        <f t="shared" si="55"/>
        <v>7268244</v>
      </c>
      <c r="G165" s="11">
        <f t="shared" si="52"/>
        <v>7268244</v>
      </c>
      <c r="H165" s="11">
        <v>0</v>
      </c>
      <c r="I165" s="12"/>
      <c r="J165" s="10"/>
      <c r="K165" s="11"/>
      <c r="L165" s="11"/>
      <c r="M165" s="11"/>
      <c r="N165" s="11"/>
      <c r="O165" s="11"/>
      <c r="P165" s="11"/>
    </row>
    <row r="166" spans="1:16" x14ac:dyDescent="0.25">
      <c r="A166" t="s">
        <v>14</v>
      </c>
      <c r="B166" s="4" t="s">
        <v>301</v>
      </c>
      <c r="C166" s="11">
        <v>7855229</v>
      </c>
      <c r="D166" s="11">
        <v>989900</v>
      </c>
      <c r="E166" s="11">
        <v>728752</v>
      </c>
      <c r="F166" s="11">
        <f t="shared" si="55"/>
        <v>7594081</v>
      </c>
      <c r="G166" s="11">
        <f t="shared" si="52"/>
        <v>7594081</v>
      </c>
      <c r="H166" s="11">
        <v>0</v>
      </c>
      <c r="I166" s="12"/>
      <c r="J166" s="10"/>
      <c r="K166" s="11"/>
      <c r="L166" s="11"/>
      <c r="M166" s="11"/>
      <c r="N166" s="11"/>
      <c r="O166" s="11"/>
      <c r="P166" s="11"/>
    </row>
    <row r="167" spans="1:16" x14ac:dyDescent="0.25">
      <c r="A167" t="s">
        <v>14</v>
      </c>
      <c r="B167" s="4" t="s">
        <v>303</v>
      </c>
      <c r="C167" s="11">
        <v>126752</v>
      </c>
      <c r="D167" s="11">
        <v>0</v>
      </c>
      <c r="E167" s="11">
        <v>0</v>
      </c>
      <c r="F167" s="11">
        <f t="shared" si="55"/>
        <v>126752</v>
      </c>
      <c r="G167" s="11">
        <f t="shared" si="52"/>
        <v>126752</v>
      </c>
      <c r="H167" s="11">
        <v>0</v>
      </c>
      <c r="I167" s="12"/>
      <c r="J167" s="10"/>
      <c r="K167" s="11"/>
      <c r="L167" s="11"/>
      <c r="M167" s="11"/>
      <c r="N167" s="11"/>
      <c r="O167" s="11"/>
      <c r="P167" s="11"/>
    </row>
    <row r="168" spans="1:16" x14ac:dyDescent="0.25">
      <c r="A168" t="s">
        <v>14</v>
      </c>
      <c r="B168" s="4" t="s">
        <v>305</v>
      </c>
      <c r="C168" s="11">
        <v>26382665</v>
      </c>
      <c r="D168" s="11">
        <v>16658453</v>
      </c>
      <c r="E168" s="11">
        <v>14435508</v>
      </c>
      <c r="F168" s="11">
        <f t="shared" si="55"/>
        <v>24159720</v>
      </c>
      <c r="G168" s="11">
        <f t="shared" si="52"/>
        <v>24159720</v>
      </c>
      <c r="H168" s="11">
        <v>0</v>
      </c>
      <c r="I168" s="12"/>
      <c r="J168" s="10"/>
      <c r="K168" s="11"/>
      <c r="L168" s="11"/>
      <c r="M168" s="11"/>
      <c r="N168" s="11"/>
      <c r="O168" s="11"/>
      <c r="P168" s="11"/>
    </row>
    <row r="169" spans="1:16" x14ac:dyDescent="0.25">
      <c r="A169" t="s">
        <v>14</v>
      </c>
      <c r="B169" s="4" t="s">
        <v>307</v>
      </c>
      <c r="C169" s="11">
        <v>41643055</v>
      </c>
      <c r="D169" s="11">
        <v>2840100</v>
      </c>
      <c r="E169" s="11">
        <v>2094143</v>
      </c>
      <c r="F169" s="11">
        <f t="shared" si="55"/>
        <v>40897098</v>
      </c>
      <c r="G169" s="11">
        <f t="shared" si="52"/>
        <v>40897098</v>
      </c>
      <c r="H169" s="11">
        <v>0</v>
      </c>
      <c r="I169" s="12"/>
      <c r="J169" s="10"/>
      <c r="K169" s="11"/>
      <c r="L169" s="11"/>
      <c r="M169" s="11"/>
      <c r="N169" s="11"/>
      <c r="O169" s="11"/>
      <c r="P169" s="11"/>
    </row>
    <row r="170" spans="1:16" x14ac:dyDescent="0.25">
      <c r="A170" t="s">
        <v>14</v>
      </c>
      <c r="B170" s="4" t="s">
        <v>309</v>
      </c>
      <c r="C170" s="11">
        <v>351957105.88999999</v>
      </c>
      <c r="D170" s="11">
        <v>0</v>
      </c>
      <c r="E170" s="11">
        <v>0</v>
      </c>
      <c r="F170" s="11">
        <f t="shared" si="55"/>
        <v>351957105.88999999</v>
      </c>
      <c r="G170" s="11">
        <f t="shared" si="52"/>
        <v>351957105.88999999</v>
      </c>
      <c r="H170" s="11">
        <v>0</v>
      </c>
      <c r="I170" s="12"/>
      <c r="J170" s="10"/>
      <c r="K170" s="11"/>
      <c r="L170" s="11"/>
      <c r="M170" s="11"/>
      <c r="N170" s="11"/>
      <c r="O170" s="11"/>
      <c r="P170" s="11"/>
    </row>
    <row r="171" spans="1:16" x14ac:dyDescent="0.25">
      <c r="A171" t="s">
        <v>14</v>
      </c>
      <c r="B171" s="4" t="s">
        <v>311</v>
      </c>
      <c r="C171" s="11">
        <v>614207880.95000005</v>
      </c>
      <c r="D171" s="11">
        <v>17946787</v>
      </c>
      <c r="E171" s="11">
        <v>17946787</v>
      </c>
      <c r="F171" s="11">
        <f t="shared" si="55"/>
        <v>614207880.95000005</v>
      </c>
      <c r="G171" s="11">
        <f t="shared" si="52"/>
        <v>614207880.95000005</v>
      </c>
      <c r="H171" s="11">
        <v>0</v>
      </c>
      <c r="I171" s="12"/>
      <c r="J171" s="10"/>
      <c r="K171" s="11"/>
      <c r="L171" s="11"/>
      <c r="M171" s="11"/>
      <c r="N171" s="11"/>
      <c r="O171" s="11"/>
      <c r="P171" s="11"/>
    </row>
    <row r="172" spans="1:16" x14ac:dyDescent="0.25">
      <c r="A172" t="s">
        <v>14</v>
      </c>
      <c r="B172" s="4" t="s">
        <v>313</v>
      </c>
      <c r="C172" s="11">
        <v>76037335.150000006</v>
      </c>
      <c r="D172" s="11">
        <v>0</v>
      </c>
      <c r="E172" s="11">
        <v>0</v>
      </c>
      <c r="F172" s="11">
        <f t="shared" si="55"/>
        <v>76037335.150000006</v>
      </c>
      <c r="G172" s="11">
        <f t="shared" si="52"/>
        <v>76037335.150000006</v>
      </c>
      <c r="H172" s="11">
        <v>0</v>
      </c>
      <c r="I172" s="12"/>
      <c r="J172" s="10"/>
      <c r="K172" s="11"/>
      <c r="L172" s="11"/>
      <c r="M172" s="11"/>
      <c r="N172" s="11"/>
      <c r="O172" s="11"/>
      <c r="P172" s="11"/>
    </row>
    <row r="173" spans="1:16" x14ac:dyDescent="0.25">
      <c r="A173" t="s">
        <v>14</v>
      </c>
      <c r="B173" s="20" t="s">
        <v>322</v>
      </c>
      <c r="C173" s="21">
        <f t="shared" ref="C173:H173" si="56">SUM(C174:C183)</f>
        <v>37145385.650000006</v>
      </c>
      <c r="D173" s="21">
        <f t="shared" si="56"/>
        <v>35535330</v>
      </c>
      <c r="E173" s="21">
        <f t="shared" si="56"/>
        <v>102986565.88</v>
      </c>
      <c r="F173" s="21">
        <f t="shared" si="56"/>
        <v>104596621.53</v>
      </c>
      <c r="G173" s="21">
        <f t="shared" si="56"/>
        <v>104596621.53</v>
      </c>
      <c r="H173" s="21">
        <f t="shared" si="56"/>
        <v>0</v>
      </c>
      <c r="I173" s="12"/>
      <c r="J173" s="10"/>
      <c r="K173" s="11"/>
      <c r="L173" s="11"/>
      <c r="M173" s="11"/>
      <c r="N173" s="11"/>
      <c r="O173" s="11"/>
      <c r="P173" s="11"/>
    </row>
    <row r="174" spans="1:16" x14ac:dyDescent="0.25">
      <c r="A174" t="s">
        <v>14</v>
      </c>
      <c r="B174" s="4" t="s">
        <v>326</v>
      </c>
      <c r="C174" s="11">
        <v>91167.21</v>
      </c>
      <c r="D174" s="11">
        <v>1008402</v>
      </c>
      <c r="E174" s="11">
        <v>4839345.5</v>
      </c>
      <c r="F174" s="11">
        <f t="shared" ref="F174:F183" si="57">C174+E174-D174</f>
        <v>3922110.71</v>
      </c>
      <c r="G174" s="11">
        <f t="shared" si="52"/>
        <v>3922110.71</v>
      </c>
      <c r="H174" s="11">
        <v>0</v>
      </c>
      <c r="I174" s="12"/>
      <c r="J174" s="10"/>
      <c r="K174" s="11"/>
      <c r="L174" s="11"/>
      <c r="M174" s="11"/>
      <c r="N174" s="11"/>
      <c r="O174" s="11"/>
      <c r="P174" s="11"/>
    </row>
    <row r="175" spans="1:16" x14ac:dyDescent="0.25">
      <c r="A175" t="s">
        <v>14</v>
      </c>
      <c r="B175" s="4" t="s">
        <v>327</v>
      </c>
      <c r="C175" s="11">
        <v>9697022.8000000007</v>
      </c>
      <c r="D175" s="11">
        <v>1659975</v>
      </c>
      <c r="E175" s="11">
        <v>6770715</v>
      </c>
      <c r="F175" s="11">
        <f t="shared" si="57"/>
        <v>14807762.800000001</v>
      </c>
      <c r="G175" s="11">
        <f t="shared" si="52"/>
        <v>14807762.800000001</v>
      </c>
      <c r="H175" s="11">
        <v>0</v>
      </c>
      <c r="I175" s="12"/>
      <c r="J175" s="10"/>
      <c r="K175" s="11"/>
      <c r="L175" s="11"/>
      <c r="M175" s="11"/>
      <c r="N175" s="11"/>
      <c r="O175" s="11"/>
      <c r="P175" s="11"/>
    </row>
    <row r="176" spans="1:16" x14ac:dyDescent="0.25">
      <c r="A176" t="s">
        <v>14</v>
      </c>
      <c r="B176" s="4" t="s">
        <v>328</v>
      </c>
      <c r="C176" s="11">
        <v>311810</v>
      </c>
      <c r="D176" s="11">
        <v>0</v>
      </c>
      <c r="E176" s="11">
        <v>0</v>
      </c>
      <c r="F176" s="11">
        <f t="shared" si="57"/>
        <v>311810</v>
      </c>
      <c r="G176" s="11">
        <f t="shared" si="52"/>
        <v>311810</v>
      </c>
      <c r="H176" s="11">
        <v>0</v>
      </c>
      <c r="I176" s="12"/>
      <c r="J176" s="10"/>
      <c r="K176" s="11"/>
      <c r="L176" s="11"/>
      <c r="M176" s="11"/>
      <c r="N176" s="11"/>
      <c r="O176" s="11"/>
      <c r="P176" s="11"/>
    </row>
    <row r="177" spans="1:16" x14ac:dyDescent="0.25">
      <c r="A177" t="s">
        <v>14</v>
      </c>
      <c r="B177" s="4" t="s">
        <v>330</v>
      </c>
      <c r="C177" s="11">
        <v>1999843</v>
      </c>
      <c r="D177" s="11">
        <v>18612411</v>
      </c>
      <c r="E177" s="11">
        <v>22215246</v>
      </c>
      <c r="F177" s="11">
        <f t="shared" si="57"/>
        <v>5602678</v>
      </c>
      <c r="G177" s="11">
        <f t="shared" si="52"/>
        <v>5602678</v>
      </c>
      <c r="H177" s="11">
        <v>0</v>
      </c>
      <c r="I177" s="12"/>
      <c r="J177" s="10"/>
      <c r="K177" s="11"/>
      <c r="L177" s="11"/>
      <c r="M177" s="11"/>
      <c r="N177" s="11"/>
      <c r="O177" s="11"/>
      <c r="P177" s="11"/>
    </row>
    <row r="178" spans="1:16" x14ac:dyDescent="0.25">
      <c r="A178" t="s">
        <v>14</v>
      </c>
      <c r="B178" s="4" t="s">
        <v>332</v>
      </c>
      <c r="C178" s="11">
        <v>1145299</v>
      </c>
      <c r="D178" s="11">
        <v>0</v>
      </c>
      <c r="E178" s="11">
        <v>0</v>
      </c>
      <c r="F178" s="11">
        <f t="shared" si="57"/>
        <v>1145299</v>
      </c>
      <c r="G178" s="11">
        <f t="shared" si="52"/>
        <v>1145299</v>
      </c>
      <c r="H178" s="11">
        <v>0</v>
      </c>
      <c r="I178" s="12"/>
      <c r="J178" s="10"/>
      <c r="K178" s="11"/>
      <c r="L178" s="11"/>
      <c r="M178" s="11"/>
      <c r="N178" s="11"/>
      <c r="O178" s="11"/>
      <c r="P178" s="11"/>
    </row>
    <row r="179" spans="1:16" x14ac:dyDescent="0.25">
      <c r="A179" t="s">
        <v>14</v>
      </c>
      <c r="B179" s="4" t="s">
        <v>333</v>
      </c>
      <c r="C179" s="11">
        <v>262545</v>
      </c>
      <c r="D179" s="11">
        <v>0</v>
      </c>
      <c r="E179" s="11">
        <v>0</v>
      </c>
      <c r="F179" s="11">
        <f t="shared" si="57"/>
        <v>262545</v>
      </c>
      <c r="G179" s="11">
        <f t="shared" si="52"/>
        <v>262545</v>
      </c>
      <c r="H179" s="11">
        <v>0</v>
      </c>
      <c r="I179" s="12"/>
      <c r="J179" s="10"/>
      <c r="K179" s="11"/>
      <c r="L179" s="11"/>
      <c r="M179" s="11"/>
      <c r="N179" s="11"/>
      <c r="O179" s="11"/>
      <c r="P179" s="11"/>
    </row>
    <row r="180" spans="1:16" x14ac:dyDescent="0.25">
      <c r="A180" t="s">
        <v>14</v>
      </c>
      <c r="B180" s="4" t="s">
        <v>334</v>
      </c>
      <c r="C180" s="11">
        <v>3320612.14</v>
      </c>
      <c r="D180" s="11">
        <v>4978021</v>
      </c>
      <c r="E180" s="11">
        <v>11725302</v>
      </c>
      <c r="F180" s="11">
        <f t="shared" si="57"/>
        <v>10067893.140000001</v>
      </c>
      <c r="G180" s="11">
        <f t="shared" si="52"/>
        <v>10067893.140000001</v>
      </c>
      <c r="H180" s="11">
        <v>0</v>
      </c>
      <c r="I180" s="12"/>
      <c r="J180" s="10"/>
      <c r="K180" s="11"/>
      <c r="L180" s="11"/>
      <c r="M180" s="11"/>
      <c r="N180" s="11"/>
      <c r="O180" s="11"/>
      <c r="P180" s="11"/>
    </row>
    <row r="181" spans="1:16" x14ac:dyDescent="0.25">
      <c r="A181" t="s">
        <v>14</v>
      </c>
      <c r="B181" s="4" t="s">
        <v>336</v>
      </c>
      <c r="C181" s="11">
        <v>2212516.96</v>
      </c>
      <c r="D181" s="11">
        <v>193749</v>
      </c>
      <c r="E181" s="11">
        <v>193749</v>
      </c>
      <c r="F181" s="11">
        <f t="shared" si="57"/>
        <v>2212516.96</v>
      </c>
      <c r="G181" s="11">
        <f t="shared" si="52"/>
        <v>2212516.96</v>
      </c>
      <c r="H181" s="11">
        <v>0</v>
      </c>
      <c r="I181" s="12"/>
      <c r="J181" s="10"/>
      <c r="K181" s="11"/>
      <c r="L181" s="11"/>
      <c r="M181" s="11"/>
      <c r="N181" s="11"/>
      <c r="O181" s="11"/>
      <c r="P181" s="11"/>
    </row>
    <row r="182" spans="1:16" x14ac:dyDescent="0.25">
      <c r="A182" t="s">
        <v>14</v>
      </c>
      <c r="B182" s="4" t="s">
        <v>338</v>
      </c>
      <c r="C182" s="11">
        <v>11842303.66</v>
      </c>
      <c r="D182" s="11">
        <v>0</v>
      </c>
      <c r="E182" s="11">
        <f>25807864.66+22123704</f>
        <v>47931568.659999996</v>
      </c>
      <c r="F182" s="11">
        <f t="shared" si="57"/>
        <v>59773872.319999993</v>
      </c>
      <c r="G182" s="11">
        <f t="shared" si="52"/>
        <v>59773872.319999993</v>
      </c>
      <c r="H182" s="11">
        <v>0</v>
      </c>
      <c r="I182" s="12"/>
      <c r="J182" s="10"/>
      <c r="K182" s="11"/>
      <c r="L182" s="11"/>
      <c r="M182" s="11"/>
      <c r="N182" s="11"/>
      <c r="O182" s="11"/>
      <c r="P182" s="11"/>
    </row>
    <row r="183" spans="1:16" x14ac:dyDescent="0.25">
      <c r="A183" t="s">
        <v>14</v>
      </c>
      <c r="B183" s="4" t="s">
        <v>340</v>
      </c>
      <c r="C183" s="11">
        <v>6262265.8799999999</v>
      </c>
      <c r="D183" s="11">
        <v>9082772</v>
      </c>
      <c r="E183" s="11">
        <v>9310639.7200000007</v>
      </c>
      <c r="F183" s="11">
        <f t="shared" si="57"/>
        <v>6490133.6000000015</v>
      </c>
      <c r="G183" s="11">
        <f t="shared" si="52"/>
        <v>6490133.6000000015</v>
      </c>
      <c r="H183" s="11">
        <v>0</v>
      </c>
      <c r="I183" s="12"/>
      <c r="J183" s="10"/>
      <c r="K183" s="11"/>
      <c r="L183" s="11"/>
      <c r="M183" s="11"/>
      <c r="N183" s="11"/>
      <c r="O183" s="11"/>
      <c r="P183" s="11"/>
    </row>
    <row r="184" spans="1:16" x14ac:dyDescent="0.25">
      <c r="A184" t="s">
        <v>14</v>
      </c>
      <c r="B184" s="20" t="s">
        <v>344</v>
      </c>
      <c r="C184" s="21">
        <f t="shared" ref="C184:H184" si="58">SUM(C185:C189)</f>
        <v>99082391</v>
      </c>
      <c r="D184" s="21">
        <f t="shared" si="58"/>
        <v>20000</v>
      </c>
      <c r="E184" s="21">
        <f t="shared" si="58"/>
        <v>0</v>
      </c>
      <c r="F184" s="21">
        <f t="shared" si="58"/>
        <v>99062391</v>
      </c>
      <c r="G184" s="21">
        <f t="shared" si="58"/>
        <v>99062391</v>
      </c>
      <c r="H184" s="21">
        <f t="shared" si="58"/>
        <v>0</v>
      </c>
      <c r="I184" s="12"/>
      <c r="J184" s="10"/>
      <c r="K184" s="11"/>
      <c r="L184" s="11"/>
      <c r="M184" s="11"/>
      <c r="N184" s="11"/>
      <c r="O184" s="11"/>
      <c r="P184" s="11"/>
    </row>
    <row r="185" spans="1:16" x14ac:dyDescent="0.25">
      <c r="A185" t="s">
        <v>14</v>
      </c>
      <c r="B185" s="4" t="s">
        <v>348</v>
      </c>
      <c r="C185" s="11">
        <v>5086558</v>
      </c>
      <c r="D185" s="11">
        <v>20000</v>
      </c>
      <c r="E185" s="11">
        <v>0</v>
      </c>
      <c r="F185" s="11">
        <f>C185+E185-D185</f>
        <v>5066558</v>
      </c>
      <c r="G185" s="11">
        <f t="shared" si="52"/>
        <v>5066558</v>
      </c>
      <c r="H185" s="3">
        <v>0</v>
      </c>
      <c r="I185" s="12"/>
      <c r="J185" s="10"/>
      <c r="K185" s="11"/>
      <c r="L185" s="11"/>
      <c r="M185" s="11"/>
      <c r="N185" s="11"/>
      <c r="O185" s="11"/>
      <c r="P185" s="11"/>
    </row>
    <row r="186" spans="1:16" x14ac:dyDescent="0.25">
      <c r="A186" t="s">
        <v>14</v>
      </c>
      <c r="B186" s="4" t="s">
        <v>350</v>
      </c>
      <c r="C186" s="11">
        <v>33360</v>
      </c>
      <c r="D186" s="11">
        <v>0</v>
      </c>
      <c r="E186" s="11">
        <v>0</v>
      </c>
      <c r="F186" s="11">
        <f>C186+E186-D186</f>
        <v>33360</v>
      </c>
      <c r="G186" s="11">
        <f t="shared" si="52"/>
        <v>33360</v>
      </c>
      <c r="H186" s="3">
        <v>0</v>
      </c>
      <c r="I186" s="12"/>
      <c r="J186" s="10"/>
      <c r="K186" s="11"/>
      <c r="L186" s="11"/>
      <c r="M186" s="11"/>
      <c r="N186" s="11"/>
      <c r="O186" s="11"/>
      <c r="P186" s="11"/>
    </row>
    <row r="187" spans="1:16" x14ac:dyDescent="0.25">
      <c r="A187" t="s">
        <v>14</v>
      </c>
      <c r="B187" s="4" t="s">
        <v>351</v>
      </c>
      <c r="C187" s="11">
        <v>25913924</v>
      </c>
      <c r="D187" s="11">
        <v>0</v>
      </c>
      <c r="E187" s="11">
        <v>0</v>
      </c>
      <c r="F187" s="11">
        <f>C187+E187-D187</f>
        <v>25913924</v>
      </c>
      <c r="G187" s="11">
        <f t="shared" si="52"/>
        <v>25913924</v>
      </c>
      <c r="H187" s="3">
        <v>0</v>
      </c>
      <c r="I187" s="12"/>
      <c r="J187" s="10"/>
      <c r="K187" s="11"/>
      <c r="L187" s="11"/>
      <c r="M187" s="11"/>
      <c r="N187" s="11"/>
      <c r="O187" s="11"/>
      <c r="P187" s="11"/>
    </row>
    <row r="188" spans="1:16" x14ac:dyDescent="0.25">
      <c r="A188" t="s">
        <v>14</v>
      </c>
      <c r="B188" s="4" t="s">
        <v>352</v>
      </c>
      <c r="C188" s="11">
        <v>34310349</v>
      </c>
      <c r="D188" s="11">
        <v>0</v>
      </c>
      <c r="E188" s="11">
        <v>0</v>
      </c>
      <c r="F188" s="11">
        <f>C188+E188-D188</f>
        <v>34310349</v>
      </c>
      <c r="G188" s="11">
        <f t="shared" si="52"/>
        <v>34310349</v>
      </c>
      <c r="H188" s="3">
        <v>0</v>
      </c>
      <c r="I188" s="12"/>
      <c r="J188" s="10"/>
      <c r="K188" s="11"/>
      <c r="L188" s="11"/>
      <c r="M188" s="11"/>
      <c r="N188" s="11"/>
      <c r="O188" s="11"/>
      <c r="P188" s="11"/>
    </row>
    <row r="189" spans="1:16" x14ac:dyDescent="0.25">
      <c r="A189" t="s">
        <v>14</v>
      </c>
      <c r="B189" s="4" t="s">
        <v>353</v>
      </c>
      <c r="C189" s="11">
        <v>33738200</v>
      </c>
      <c r="D189" s="11">
        <v>0</v>
      </c>
      <c r="E189" s="11">
        <v>0</v>
      </c>
      <c r="F189" s="11">
        <f>C189+E189-D189</f>
        <v>33738200</v>
      </c>
      <c r="G189" s="11">
        <f t="shared" si="52"/>
        <v>33738200</v>
      </c>
      <c r="H189" s="3">
        <v>0</v>
      </c>
      <c r="I189" s="12"/>
      <c r="J189" s="10"/>
      <c r="K189" s="11"/>
      <c r="L189" s="11"/>
      <c r="M189" s="11"/>
      <c r="N189" s="11"/>
      <c r="O189" s="11"/>
      <c r="P189" s="11"/>
    </row>
    <row r="190" spans="1:16" x14ac:dyDescent="0.25">
      <c r="A190" t="s">
        <v>14</v>
      </c>
      <c r="B190" s="20" t="s">
        <v>355</v>
      </c>
      <c r="C190" s="21">
        <f>SUM(C191:C192)</f>
        <v>800394969</v>
      </c>
      <c r="D190" s="21">
        <f t="shared" ref="D190:H190" si="59">SUM(D191:D192)</f>
        <v>0</v>
      </c>
      <c r="E190" s="21">
        <f t="shared" si="59"/>
        <v>487.14</v>
      </c>
      <c r="F190" s="21">
        <f t="shared" si="59"/>
        <v>800395456.13999999</v>
      </c>
      <c r="G190" s="21">
        <f t="shared" si="59"/>
        <v>800395456.13999999</v>
      </c>
      <c r="H190" s="21">
        <f t="shared" si="59"/>
        <v>0</v>
      </c>
      <c r="I190" s="12"/>
      <c r="J190" s="10"/>
      <c r="K190" s="11"/>
      <c r="L190" s="11"/>
      <c r="M190" s="11"/>
      <c r="N190" s="11"/>
      <c r="O190" s="11"/>
      <c r="P190" s="11"/>
    </row>
    <row r="191" spans="1:16" x14ac:dyDescent="0.25">
      <c r="A191" t="s">
        <v>14</v>
      </c>
      <c r="B191" s="4" t="s">
        <v>357</v>
      </c>
      <c r="C191" s="11">
        <v>795165669</v>
      </c>
      <c r="D191" s="11">
        <v>0</v>
      </c>
      <c r="E191" s="11">
        <v>487.14</v>
      </c>
      <c r="F191" s="11">
        <f>C191+E191-D191</f>
        <v>795166156.13999999</v>
      </c>
      <c r="G191" s="11">
        <f t="shared" si="52"/>
        <v>795166156.13999999</v>
      </c>
      <c r="H191" s="3">
        <v>0</v>
      </c>
      <c r="I191" s="12"/>
      <c r="J191" s="10"/>
      <c r="K191" s="11"/>
      <c r="L191" s="11"/>
      <c r="M191" s="11"/>
      <c r="N191" s="11"/>
      <c r="O191" s="11"/>
      <c r="P191" s="11"/>
    </row>
    <row r="192" spans="1:16" x14ac:dyDescent="0.25">
      <c r="A192" t="s">
        <v>14</v>
      </c>
      <c r="B192" s="4" t="s">
        <v>359</v>
      </c>
      <c r="C192" s="11">
        <v>5229300</v>
      </c>
      <c r="D192" s="11">
        <v>0</v>
      </c>
      <c r="E192" s="11">
        <v>0</v>
      </c>
      <c r="F192" s="11">
        <f>C192+E192-D192</f>
        <v>5229300</v>
      </c>
      <c r="G192" s="11">
        <f t="shared" si="52"/>
        <v>5229300</v>
      </c>
      <c r="H192" s="3">
        <v>0</v>
      </c>
      <c r="I192" s="12"/>
      <c r="J192" s="10"/>
      <c r="K192" s="11"/>
      <c r="L192" s="11"/>
      <c r="M192" s="11"/>
      <c r="N192" s="11"/>
      <c r="O192" s="11"/>
      <c r="P192" s="11"/>
    </row>
    <row r="193" spans="1:16" x14ac:dyDescent="0.25">
      <c r="A193" t="s">
        <v>14</v>
      </c>
      <c r="B193" s="20" t="s">
        <v>360</v>
      </c>
      <c r="C193" s="21">
        <f>SUM(C194)</f>
        <v>1905219977.0999999</v>
      </c>
      <c r="D193" s="21">
        <f t="shared" ref="D193:H193" si="60">SUM(D194)</f>
        <v>52462.52</v>
      </c>
      <c r="E193" s="21">
        <f t="shared" si="60"/>
        <v>0</v>
      </c>
      <c r="F193" s="21">
        <f t="shared" si="60"/>
        <v>1905167514.5799999</v>
      </c>
      <c r="G193" s="21">
        <f t="shared" si="60"/>
        <v>1905167514.5799999</v>
      </c>
      <c r="H193" s="21">
        <f t="shared" si="60"/>
        <v>0</v>
      </c>
      <c r="I193" s="12"/>
      <c r="J193" s="10"/>
      <c r="K193" s="11"/>
      <c r="L193" s="11"/>
      <c r="M193" s="11"/>
      <c r="N193" s="11"/>
      <c r="O193" s="11"/>
      <c r="P193" s="11"/>
    </row>
    <row r="194" spans="1:16" x14ac:dyDescent="0.25">
      <c r="A194" t="s">
        <v>14</v>
      </c>
      <c r="B194" s="4" t="s">
        <v>361</v>
      </c>
      <c r="C194" s="11">
        <v>1905219977.0999999</v>
      </c>
      <c r="D194" s="11">
        <v>52462.52</v>
      </c>
      <c r="E194" s="11">
        <v>0</v>
      </c>
      <c r="F194" s="11">
        <f>C194+E194-D194</f>
        <v>1905167514.5799999</v>
      </c>
      <c r="G194" s="11">
        <f t="shared" si="52"/>
        <v>1905167514.5799999</v>
      </c>
      <c r="H194" s="11">
        <v>0</v>
      </c>
      <c r="I194" s="12"/>
      <c r="J194" s="10"/>
      <c r="K194" s="11"/>
      <c r="L194" s="11"/>
      <c r="M194" s="11"/>
      <c r="N194" s="11"/>
      <c r="O194" s="11"/>
      <c r="P194" s="11"/>
    </row>
    <row r="195" spans="1:16" x14ac:dyDescent="0.25">
      <c r="A195" t="s">
        <v>14</v>
      </c>
      <c r="B195" s="20" t="s">
        <v>362</v>
      </c>
      <c r="C195" s="21">
        <f>SUM(C196)</f>
        <v>695000</v>
      </c>
      <c r="D195" s="21">
        <f t="shared" ref="D195:H195" si="61">SUM(D196)</f>
        <v>0</v>
      </c>
      <c r="E195" s="21">
        <f t="shared" si="61"/>
        <v>0</v>
      </c>
      <c r="F195" s="21">
        <f t="shared" si="61"/>
        <v>695000</v>
      </c>
      <c r="G195" s="21">
        <f t="shared" si="61"/>
        <v>695000</v>
      </c>
      <c r="H195" s="21">
        <f t="shared" si="61"/>
        <v>0</v>
      </c>
      <c r="I195" s="12"/>
      <c r="J195" s="10"/>
      <c r="K195" s="11"/>
      <c r="L195" s="11"/>
      <c r="M195" s="11"/>
      <c r="N195" s="11"/>
      <c r="O195" s="11"/>
      <c r="P195" s="11"/>
    </row>
    <row r="196" spans="1:16" x14ac:dyDescent="0.25">
      <c r="A196" t="s">
        <v>14</v>
      </c>
      <c r="B196" s="4" t="s">
        <v>364</v>
      </c>
      <c r="C196" s="11">
        <v>695000</v>
      </c>
      <c r="D196" s="11">
        <v>0</v>
      </c>
      <c r="E196" s="11">
        <v>0</v>
      </c>
      <c r="F196" s="11">
        <f>C196+E196-D196</f>
        <v>695000</v>
      </c>
      <c r="G196" s="11">
        <f t="shared" si="52"/>
        <v>695000</v>
      </c>
      <c r="H196" s="3">
        <v>0</v>
      </c>
      <c r="I196" s="12"/>
      <c r="J196" s="10"/>
      <c r="K196" s="11"/>
      <c r="L196" s="11"/>
      <c r="M196" s="11"/>
      <c r="N196" s="11"/>
      <c r="O196" s="11"/>
      <c r="P196" s="11"/>
    </row>
    <row r="197" spans="1:16" x14ac:dyDescent="0.25">
      <c r="A197" t="s">
        <v>14</v>
      </c>
      <c r="B197" s="20" t="s">
        <v>366</v>
      </c>
      <c r="C197" s="21">
        <f>SUM(C198)</f>
        <v>908611112.39999998</v>
      </c>
      <c r="D197" s="21">
        <f t="shared" ref="D197:H197" si="62">SUM(D198)</f>
        <v>0</v>
      </c>
      <c r="E197" s="21">
        <f t="shared" si="62"/>
        <v>0</v>
      </c>
      <c r="F197" s="21">
        <f t="shared" si="62"/>
        <v>908611112.39999998</v>
      </c>
      <c r="G197" s="21">
        <f t="shared" si="62"/>
        <v>908611112.39999998</v>
      </c>
      <c r="H197" s="21">
        <f t="shared" si="62"/>
        <v>0</v>
      </c>
      <c r="I197" s="12"/>
      <c r="J197" s="10"/>
      <c r="K197" s="11"/>
      <c r="L197" s="11"/>
      <c r="M197" s="11"/>
      <c r="N197" s="11"/>
      <c r="O197" s="11"/>
      <c r="P197" s="11"/>
    </row>
    <row r="198" spans="1:16" x14ac:dyDescent="0.25">
      <c r="A198" t="s">
        <v>14</v>
      </c>
      <c r="B198" s="4" t="s">
        <v>368</v>
      </c>
      <c r="C198" s="11">
        <v>908611112.39999998</v>
      </c>
      <c r="D198" s="11">
        <v>0</v>
      </c>
      <c r="E198" s="11">
        <v>0</v>
      </c>
      <c r="F198" s="11">
        <f>C198+E198-D198</f>
        <v>908611112.39999998</v>
      </c>
      <c r="G198" s="11">
        <f t="shared" si="52"/>
        <v>908611112.39999998</v>
      </c>
      <c r="H198" s="11">
        <v>0</v>
      </c>
      <c r="I198" s="12"/>
      <c r="J198" s="10"/>
      <c r="K198" s="11"/>
      <c r="L198" s="11"/>
      <c r="M198" s="11"/>
      <c r="N198" s="11"/>
      <c r="O198" s="11"/>
      <c r="P198" s="11"/>
    </row>
    <row r="199" spans="1:16" x14ac:dyDescent="0.25">
      <c r="A199" t="s">
        <v>14</v>
      </c>
      <c r="B199" s="15">
        <v>2.5</v>
      </c>
      <c r="C199" s="16">
        <f>C200+C209</f>
        <v>856843816.6400001</v>
      </c>
      <c r="D199" s="16">
        <f t="shared" ref="D199:H199" si="63">D200+D209</f>
        <v>131252979</v>
      </c>
      <c r="E199" s="16">
        <f t="shared" si="63"/>
        <v>129613803</v>
      </c>
      <c r="F199" s="16">
        <f t="shared" si="63"/>
        <v>855204640.6400001</v>
      </c>
      <c r="G199" s="16">
        <f t="shared" si="63"/>
        <v>855204640.6400001</v>
      </c>
      <c r="H199" s="16">
        <f t="shared" si="63"/>
        <v>0</v>
      </c>
      <c r="I199" s="12"/>
      <c r="J199" s="10"/>
      <c r="K199" s="11"/>
      <c r="L199" s="11"/>
      <c r="M199" s="11"/>
      <c r="N199" s="11"/>
      <c r="O199" s="11"/>
      <c r="P199" s="11"/>
    </row>
    <row r="200" spans="1:16" x14ac:dyDescent="0.25">
      <c r="A200" t="s">
        <v>14</v>
      </c>
      <c r="B200" s="20" t="s">
        <v>371</v>
      </c>
      <c r="C200" s="21">
        <f>SUM(C201:C208)</f>
        <v>68678204.079999998</v>
      </c>
      <c r="D200" s="21">
        <f t="shared" ref="D200:H200" si="64">SUM(D201:D208)</f>
        <v>131252979</v>
      </c>
      <c r="E200" s="21">
        <f t="shared" si="64"/>
        <v>129613803</v>
      </c>
      <c r="F200" s="21">
        <f t="shared" si="64"/>
        <v>67039028.079999983</v>
      </c>
      <c r="G200" s="21">
        <f t="shared" si="64"/>
        <v>67039028.079999983</v>
      </c>
      <c r="H200" s="21">
        <f t="shared" si="64"/>
        <v>0</v>
      </c>
      <c r="I200" s="12"/>
      <c r="J200" s="10"/>
      <c r="K200" s="11"/>
      <c r="L200" s="11"/>
      <c r="M200" s="11"/>
      <c r="N200" s="11"/>
      <c r="O200" s="11"/>
      <c r="P200" s="11"/>
    </row>
    <row r="201" spans="1:16" x14ac:dyDescent="0.25">
      <c r="A201" t="s">
        <v>14</v>
      </c>
      <c r="B201" s="4" t="s">
        <v>373</v>
      </c>
      <c r="C201" s="11">
        <v>58853761.079999998</v>
      </c>
      <c r="D201" s="11">
        <v>122914949</v>
      </c>
      <c r="E201" s="11">
        <v>121275773</v>
      </c>
      <c r="F201" s="11">
        <f t="shared" ref="F201:F208" si="65">C201+E201-D201</f>
        <v>57214585.079999983</v>
      </c>
      <c r="G201" s="11">
        <f t="shared" si="52"/>
        <v>57214585.079999983</v>
      </c>
      <c r="H201" s="3">
        <v>0</v>
      </c>
      <c r="I201" s="12"/>
      <c r="J201" s="10"/>
      <c r="K201" s="11"/>
      <c r="L201" s="11"/>
      <c r="M201" s="11"/>
      <c r="N201" s="11"/>
      <c r="O201" s="11"/>
      <c r="P201" s="11"/>
    </row>
    <row r="202" spans="1:16" x14ac:dyDescent="0.25">
      <c r="A202" t="s">
        <v>14</v>
      </c>
      <c r="B202" s="4" t="s">
        <v>375</v>
      </c>
      <c r="C202" s="11">
        <v>898243</v>
      </c>
      <c r="D202" s="11">
        <v>0</v>
      </c>
      <c r="E202" s="11">
        <v>0</v>
      </c>
      <c r="F202" s="11">
        <f t="shared" si="65"/>
        <v>898243</v>
      </c>
      <c r="G202" s="11">
        <f t="shared" si="52"/>
        <v>898243</v>
      </c>
      <c r="H202" s="3">
        <v>0</v>
      </c>
      <c r="I202" s="12"/>
      <c r="J202" s="10"/>
      <c r="K202" s="11"/>
      <c r="L202" s="11"/>
      <c r="M202" s="11"/>
      <c r="N202" s="11"/>
      <c r="O202" s="11"/>
      <c r="P202" s="11"/>
    </row>
    <row r="203" spans="1:16" x14ac:dyDescent="0.25">
      <c r="A203" t="s">
        <v>14</v>
      </c>
      <c r="B203" s="4" t="s">
        <v>377</v>
      </c>
      <c r="C203" s="11">
        <v>97000</v>
      </c>
      <c r="D203" s="11">
        <v>0</v>
      </c>
      <c r="E203" s="11">
        <v>0</v>
      </c>
      <c r="F203" s="11">
        <f t="shared" si="65"/>
        <v>97000</v>
      </c>
      <c r="G203" s="11">
        <f t="shared" si="52"/>
        <v>97000</v>
      </c>
      <c r="H203" s="3">
        <v>0</v>
      </c>
      <c r="I203" s="12"/>
      <c r="J203" s="10"/>
      <c r="K203" s="11"/>
      <c r="L203" s="11"/>
      <c r="M203" s="11"/>
      <c r="N203" s="11"/>
      <c r="O203" s="11"/>
      <c r="P203" s="11"/>
    </row>
    <row r="204" spans="1:16" x14ac:dyDescent="0.25">
      <c r="A204" t="s">
        <v>14</v>
      </c>
      <c r="B204" s="4" t="s">
        <v>379</v>
      </c>
      <c r="C204" s="11">
        <v>1696427</v>
      </c>
      <c r="D204" s="11">
        <v>0</v>
      </c>
      <c r="E204" s="11">
        <v>0</v>
      </c>
      <c r="F204" s="11">
        <f t="shared" si="65"/>
        <v>1696427</v>
      </c>
      <c r="G204" s="11">
        <f t="shared" si="52"/>
        <v>1696427</v>
      </c>
      <c r="H204" s="3">
        <v>0</v>
      </c>
      <c r="I204" s="12"/>
      <c r="J204" s="10"/>
      <c r="K204" s="11"/>
      <c r="L204" s="11"/>
      <c r="M204" s="11"/>
      <c r="N204" s="11"/>
      <c r="O204" s="11"/>
      <c r="P204" s="11"/>
    </row>
    <row r="205" spans="1:16" x14ac:dyDescent="0.25">
      <c r="A205" t="s">
        <v>14</v>
      </c>
      <c r="B205" s="4" t="s">
        <v>381</v>
      </c>
      <c r="C205" s="11">
        <v>245733</v>
      </c>
      <c r="D205" s="11">
        <v>0</v>
      </c>
      <c r="E205" s="11">
        <v>0</v>
      </c>
      <c r="F205" s="11">
        <f t="shared" si="65"/>
        <v>245733</v>
      </c>
      <c r="G205" s="11">
        <f t="shared" si="52"/>
        <v>245733</v>
      </c>
      <c r="H205" s="3">
        <v>0</v>
      </c>
      <c r="I205" s="12"/>
      <c r="J205" s="10"/>
      <c r="K205" s="11"/>
      <c r="L205" s="11"/>
      <c r="M205" s="11"/>
      <c r="N205" s="11"/>
      <c r="O205" s="11"/>
      <c r="P205" s="11"/>
    </row>
    <row r="206" spans="1:16" x14ac:dyDescent="0.25">
      <c r="A206" t="s">
        <v>14</v>
      </c>
      <c r="B206" s="4" t="s">
        <v>383</v>
      </c>
      <c r="C206" s="11">
        <v>2380040</v>
      </c>
      <c r="D206" s="11">
        <v>0</v>
      </c>
      <c r="E206" s="11">
        <v>0</v>
      </c>
      <c r="F206" s="11">
        <f t="shared" si="65"/>
        <v>2380040</v>
      </c>
      <c r="G206" s="11">
        <f t="shared" si="52"/>
        <v>2380040</v>
      </c>
      <c r="H206" s="3">
        <v>0</v>
      </c>
      <c r="I206" s="12"/>
      <c r="J206" s="10"/>
      <c r="K206" s="11"/>
      <c r="L206" s="11"/>
      <c r="M206" s="11"/>
      <c r="N206" s="11"/>
      <c r="O206" s="11"/>
      <c r="P206" s="11"/>
    </row>
    <row r="207" spans="1:16" x14ac:dyDescent="0.25">
      <c r="A207" t="s">
        <v>14</v>
      </c>
      <c r="B207" s="4" t="s">
        <v>385</v>
      </c>
      <c r="C207" s="11">
        <v>3535000</v>
      </c>
      <c r="D207" s="11">
        <v>8338030</v>
      </c>
      <c r="E207" s="11">
        <v>8338030</v>
      </c>
      <c r="F207" s="11">
        <f t="shared" si="65"/>
        <v>3535000</v>
      </c>
      <c r="G207" s="11">
        <f t="shared" si="52"/>
        <v>3535000</v>
      </c>
      <c r="H207" s="3">
        <v>0</v>
      </c>
      <c r="I207" s="12"/>
      <c r="J207" s="10"/>
      <c r="K207" s="11"/>
      <c r="L207" s="11"/>
      <c r="M207" s="11"/>
      <c r="N207" s="11"/>
      <c r="O207" s="11"/>
      <c r="P207" s="11"/>
    </row>
    <row r="208" spans="1:16" x14ac:dyDescent="0.25">
      <c r="A208" t="s">
        <v>14</v>
      </c>
      <c r="B208" s="4" t="s">
        <v>387</v>
      </c>
      <c r="C208" s="11">
        <v>972000</v>
      </c>
      <c r="D208" s="11">
        <v>0</v>
      </c>
      <c r="E208" s="11">
        <v>0</v>
      </c>
      <c r="F208" s="11">
        <f t="shared" si="65"/>
        <v>972000</v>
      </c>
      <c r="G208" s="11">
        <f t="shared" si="52"/>
        <v>972000</v>
      </c>
      <c r="H208" s="3">
        <v>0</v>
      </c>
      <c r="I208" s="12"/>
      <c r="J208" s="10"/>
      <c r="K208" s="11"/>
      <c r="L208" s="11"/>
      <c r="M208" s="11"/>
      <c r="N208" s="11"/>
      <c r="O208" s="11"/>
      <c r="P208" s="11"/>
    </row>
    <row r="209" spans="1:16" x14ac:dyDescent="0.25">
      <c r="A209" t="s">
        <v>14</v>
      </c>
      <c r="B209" s="20" t="s">
        <v>389</v>
      </c>
      <c r="C209" s="21">
        <f>SUM(C210:C211)</f>
        <v>788165612.56000006</v>
      </c>
      <c r="D209" s="21">
        <f t="shared" ref="D209:H209" si="66">SUM(D210:D211)</f>
        <v>0</v>
      </c>
      <c r="E209" s="21">
        <f t="shared" si="66"/>
        <v>0</v>
      </c>
      <c r="F209" s="21">
        <f t="shared" si="66"/>
        <v>788165612.56000006</v>
      </c>
      <c r="G209" s="21">
        <f t="shared" si="66"/>
        <v>788165612.56000006</v>
      </c>
      <c r="H209" s="21">
        <f t="shared" si="66"/>
        <v>0</v>
      </c>
      <c r="I209" s="12"/>
      <c r="J209" s="10"/>
      <c r="K209" s="11"/>
      <c r="L209" s="11"/>
      <c r="M209" s="11"/>
      <c r="N209" s="11"/>
      <c r="O209" s="11"/>
      <c r="P209" s="11"/>
    </row>
    <row r="210" spans="1:16" x14ac:dyDescent="0.25">
      <c r="A210" t="s">
        <v>14</v>
      </c>
      <c r="B210" s="4" t="s">
        <v>391</v>
      </c>
      <c r="C210" s="11">
        <v>751316259.86000001</v>
      </c>
      <c r="D210" s="11">
        <v>0</v>
      </c>
      <c r="E210" s="11">
        <v>0</v>
      </c>
      <c r="F210" s="11">
        <f>C210+E210-D210</f>
        <v>751316259.86000001</v>
      </c>
      <c r="G210" s="11">
        <f t="shared" si="52"/>
        <v>751316259.86000001</v>
      </c>
      <c r="H210" s="3">
        <v>0</v>
      </c>
      <c r="I210" s="12"/>
      <c r="J210" s="10"/>
      <c r="K210" s="11"/>
      <c r="L210" s="11"/>
      <c r="M210" s="11"/>
      <c r="N210" s="11"/>
      <c r="O210" s="11"/>
      <c r="P210" s="11"/>
    </row>
    <row r="211" spans="1:16" x14ac:dyDescent="0.25">
      <c r="A211" t="s">
        <v>14</v>
      </c>
      <c r="B211" s="4" t="s">
        <v>393</v>
      </c>
      <c r="C211" s="11">
        <v>36849352.700000003</v>
      </c>
      <c r="D211" s="11">
        <v>0</v>
      </c>
      <c r="E211" s="11">
        <v>0</v>
      </c>
      <c r="F211" s="11">
        <f>C211+E211-D211</f>
        <v>36849352.700000003</v>
      </c>
      <c r="G211" s="11">
        <f t="shared" si="52"/>
        <v>36849352.700000003</v>
      </c>
      <c r="H211" s="3">
        <v>0</v>
      </c>
      <c r="I211" s="12"/>
      <c r="J211" s="10"/>
      <c r="K211" s="11"/>
      <c r="L211" s="11"/>
      <c r="M211" s="11"/>
      <c r="N211" s="11"/>
      <c r="O211" s="11"/>
      <c r="P211" s="11"/>
    </row>
    <row r="212" spans="1:16" x14ac:dyDescent="0.25">
      <c r="A212" t="s">
        <v>14</v>
      </c>
      <c r="B212" s="15">
        <v>2.7</v>
      </c>
      <c r="C212" s="16">
        <f>C213+C215+C223</f>
        <v>2622141815.1700001</v>
      </c>
      <c r="D212" s="16">
        <f t="shared" ref="D212:H212" si="67">D213+D215+D223</f>
        <v>2402000</v>
      </c>
      <c r="E212" s="16">
        <f t="shared" si="67"/>
        <v>21709804</v>
      </c>
      <c r="F212" s="16">
        <f t="shared" si="67"/>
        <v>2641449619.1700001</v>
      </c>
      <c r="G212" s="16">
        <f t="shared" si="67"/>
        <v>2641449619.1700001</v>
      </c>
      <c r="H212" s="16">
        <f t="shared" si="67"/>
        <v>0</v>
      </c>
      <c r="I212" s="12"/>
      <c r="J212" s="10"/>
      <c r="K212" s="11"/>
      <c r="L212" s="11"/>
      <c r="M212" s="11"/>
      <c r="N212" s="11"/>
      <c r="O212" s="11"/>
      <c r="P212" s="11"/>
    </row>
    <row r="213" spans="1:16" x14ac:dyDescent="0.25">
      <c r="A213" t="s">
        <v>14</v>
      </c>
      <c r="B213" s="20" t="s">
        <v>395</v>
      </c>
      <c r="C213" s="21">
        <f>SUM(C214)</f>
        <v>42133400</v>
      </c>
      <c r="D213" s="21">
        <f t="shared" ref="D213:H213" si="68">SUM(D214)</f>
        <v>0</v>
      </c>
      <c r="E213" s="21">
        <f t="shared" si="68"/>
        <v>0</v>
      </c>
      <c r="F213" s="21">
        <f t="shared" si="68"/>
        <v>42133400</v>
      </c>
      <c r="G213" s="21">
        <f t="shared" si="68"/>
        <v>42133400</v>
      </c>
      <c r="H213" s="21">
        <f t="shared" si="68"/>
        <v>0</v>
      </c>
      <c r="I213" s="12"/>
      <c r="J213" s="10"/>
      <c r="K213" s="11"/>
      <c r="L213" s="11"/>
      <c r="M213" s="11"/>
      <c r="N213" s="11"/>
      <c r="O213" s="11"/>
      <c r="P213" s="11"/>
    </row>
    <row r="214" spans="1:16" x14ac:dyDescent="0.25">
      <c r="A214" t="s">
        <v>14</v>
      </c>
      <c r="B214" s="4" t="s">
        <v>396</v>
      </c>
      <c r="C214" s="11">
        <v>42133400</v>
      </c>
      <c r="D214" s="11">
        <v>0</v>
      </c>
      <c r="E214" s="11">
        <v>0</v>
      </c>
      <c r="F214" s="11">
        <f>C214+E214-D214</f>
        <v>42133400</v>
      </c>
      <c r="G214" s="11">
        <f t="shared" ref="G214:G235" si="69">F214</f>
        <v>42133400</v>
      </c>
      <c r="H214" s="3">
        <v>0</v>
      </c>
      <c r="I214" s="12"/>
      <c r="J214" s="10"/>
      <c r="K214" s="11"/>
      <c r="L214" s="11"/>
      <c r="M214" s="11"/>
      <c r="N214" s="11"/>
      <c r="O214" s="11"/>
      <c r="P214" s="11"/>
    </row>
    <row r="215" spans="1:16" x14ac:dyDescent="0.25">
      <c r="A215" t="s">
        <v>14</v>
      </c>
      <c r="B215" s="20" t="s">
        <v>398</v>
      </c>
      <c r="C215" s="21">
        <f>SUM(C216:C222)</f>
        <v>157707417</v>
      </c>
      <c r="D215" s="21">
        <f t="shared" ref="D215:H215" si="70">SUM(D216:D222)</f>
        <v>2402000</v>
      </c>
      <c r="E215" s="21">
        <f t="shared" si="70"/>
        <v>21709804</v>
      </c>
      <c r="F215" s="21">
        <f t="shared" si="70"/>
        <v>177015221</v>
      </c>
      <c r="G215" s="21">
        <f t="shared" si="70"/>
        <v>177015221</v>
      </c>
      <c r="H215" s="21">
        <f t="shared" si="70"/>
        <v>0</v>
      </c>
      <c r="I215" s="12"/>
      <c r="J215" s="10"/>
      <c r="K215" s="11"/>
      <c r="L215" s="11"/>
      <c r="M215" s="11"/>
      <c r="N215" s="11"/>
      <c r="O215" s="11"/>
      <c r="P215" s="11"/>
    </row>
    <row r="216" spans="1:16" x14ac:dyDescent="0.25">
      <c r="A216" t="s">
        <v>14</v>
      </c>
      <c r="B216" s="4" t="s">
        <v>400</v>
      </c>
      <c r="C216" s="11">
        <v>1717979</v>
      </c>
      <c r="D216" s="11">
        <v>0</v>
      </c>
      <c r="E216" s="11">
        <v>361605</v>
      </c>
      <c r="F216" s="11">
        <f t="shared" ref="F216:F222" si="71">C216+E216-D216</f>
        <v>2079584</v>
      </c>
      <c r="G216" s="11">
        <f t="shared" si="69"/>
        <v>2079584</v>
      </c>
      <c r="H216" s="11">
        <v>0</v>
      </c>
      <c r="I216" s="12"/>
      <c r="J216" s="10"/>
      <c r="K216" s="11"/>
      <c r="L216" s="11"/>
      <c r="M216" s="11"/>
      <c r="N216" s="11"/>
      <c r="O216" s="11"/>
      <c r="P216" s="11"/>
    </row>
    <row r="217" spans="1:16" x14ac:dyDescent="0.25">
      <c r="A217" t="s">
        <v>14</v>
      </c>
      <c r="B217" s="4" t="s">
        <v>401</v>
      </c>
      <c r="C217" s="11">
        <v>6077268</v>
      </c>
      <c r="D217" s="11">
        <v>0</v>
      </c>
      <c r="E217" s="11">
        <v>43410</v>
      </c>
      <c r="F217" s="11">
        <f t="shared" si="71"/>
        <v>6120678</v>
      </c>
      <c r="G217" s="11">
        <f t="shared" si="69"/>
        <v>6120678</v>
      </c>
      <c r="H217" s="11">
        <v>0</v>
      </c>
      <c r="I217" s="12"/>
      <c r="J217" s="10"/>
      <c r="K217" s="11"/>
      <c r="L217" s="11"/>
      <c r="M217" s="11"/>
      <c r="N217" s="11"/>
      <c r="O217" s="11"/>
      <c r="P217" s="11"/>
    </row>
    <row r="218" spans="1:16" x14ac:dyDescent="0.25">
      <c r="A218" t="s">
        <v>14</v>
      </c>
      <c r="B218" s="4" t="s">
        <v>402</v>
      </c>
      <c r="C218" s="11">
        <v>34980315</v>
      </c>
      <c r="D218" s="11">
        <v>0</v>
      </c>
      <c r="E218" s="11">
        <v>5807743</v>
      </c>
      <c r="F218" s="11">
        <f t="shared" si="71"/>
        <v>40788058</v>
      </c>
      <c r="G218" s="11">
        <f t="shared" si="69"/>
        <v>40788058</v>
      </c>
      <c r="H218" s="11">
        <v>0</v>
      </c>
      <c r="I218" s="12"/>
      <c r="J218" s="10"/>
      <c r="K218" s="11"/>
      <c r="L218" s="11"/>
      <c r="M218" s="11"/>
      <c r="N218" s="11"/>
      <c r="O218" s="11"/>
      <c r="P218" s="11"/>
    </row>
    <row r="219" spans="1:16" x14ac:dyDescent="0.25">
      <c r="A219" t="s">
        <v>14</v>
      </c>
      <c r="B219" s="4" t="s">
        <v>403</v>
      </c>
      <c r="C219" s="11">
        <v>29145866</v>
      </c>
      <c r="D219" s="11">
        <v>0</v>
      </c>
      <c r="E219" s="11">
        <v>7232589</v>
      </c>
      <c r="F219" s="11">
        <f t="shared" si="71"/>
        <v>36378455</v>
      </c>
      <c r="G219" s="11">
        <f t="shared" si="69"/>
        <v>36378455</v>
      </c>
      <c r="H219" s="11">
        <v>0</v>
      </c>
      <c r="I219" s="12"/>
      <c r="J219" s="10"/>
      <c r="K219" s="11"/>
      <c r="L219" s="11"/>
      <c r="M219" s="11"/>
      <c r="N219" s="11"/>
      <c r="O219" s="11"/>
      <c r="P219" s="11"/>
    </row>
    <row r="220" spans="1:16" x14ac:dyDescent="0.25">
      <c r="A220" t="s">
        <v>14</v>
      </c>
      <c r="B220" s="4" t="s">
        <v>404</v>
      </c>
      <c r="C220" s="11">
        <v>2046854</v>
      </c>
      <c r="D220" s="11">
        <v>0</v>
      </c>
      <c r="E220" s="11">
        <v>0</v>
      </c>
      <c r="F220" s="11">
        <f t="shared" si="71"/>
        <v>2046854</v>
      </c>
      <c r="G220" s="11">
        <f t="shared" si="69"/>
        <v>2046854</v>
      </c>
      <c r="H220" s="11">
        <v>0</v>
      </c>
      <c r="I220" s="12"/>
      <c r="J220" s="10"/>
      <c r="K220" s="11"/>
      <c r="L220" s="11"/>
      <c r="M220" s="11"/>
      <c r="N220" s="11"/>
      <c r="O220" s="11"/>
      <c r="P220" s="11"/>
    </row>
    <row r="221" spans="1:16" x14ac:dyDescent="0.25">
      <c r="A221" t="s">
        <v>14</v>
      </c>
      <c r="B221" s="4" t="s">
        <v>405</v>
      </c>
      <c r="C221" s="11">
        <v>2433604</v>
      </c>
      <c r="D221" s="11">
        <v>0</v>
      </c>
      <c r="E221" s="11">
        <v>0</v>
      </c>
      <c r="F221" s="11">
        <f t="shared" si="71"/>
        <v>2433604</v>
      </c>
      <c r="G221" s="11">
        <f t="shared" si="69"/>
        <v>2433604</v>
      </c>
      <c r="H221" s="11">
        <v>0</v>
      </c>
      <c r="I221" s="12"/>
      <c r="J221" s="10"/>
      <c r="K221" s="11"/>
      <c r="L221" s="11"/>
      <c r="M221" s="11"/>
      <c r="N221" s="11"/>
      <c r="O221" s="11"/>
      <c r="P221" s="11"/>
    </row>
    <row r="222" spans="1:16" x14ac:dyDescent="0.25">
      <c r="A222" t="s">
        <v>14</v>
      </c>
      <c r="B222" s="4" t="s">
        <v>406</v>
      </c>
      <c r="C222" s="11">
        <v>81305531</v>
      </c>
      <c r="D222" s="11">
        <v>2402000</v>
      </c>
      <c r="E222" s="11">
        <v>8264457</v>
      </c>
      <c r="F222" s="11">
        <f t="shared" si="71"/>
        <v>87167988</v>
      </c>
      <c r="G222" s="11">
        <f t="shared" si="69"/>
        <v>87167988</v>
      </c>
      <c r="H222" s="11">
        <v>0</v>
      </c>
      <c r="I222" s="12"/>
      <c r="J222" s="10"/>
      <c r="K222" s="11"/>
      <c r="L222" s="11"/>
      <c r="M222" s="11"/>
      <c r="N222" s="11"/>
      <c r="O222" s="11"/>
      <c r="P222" s="11"/>
    </row>
    <row r="223" spans="1:16" x14ac:dyDescent="0.25">
      <c r="A223" t="s">
        <v>14</v>
      </c>
      <c r="B223" s="20" t="s">
        <v>407</v>
      </c>
      <c r="C223" s="21">
        <f>SUM(C224:C225)</f>
        <v>2422300998.1700001</v>
      </c>
      <c r="D223" s="21">
        <f t="shared" ref="D223:G223" si="72">SUM(D224:D225)</f>
        <v>0</v>
      </c>
      <c r="E223" s="21">
        <f t="shared" si="72"/>
        <v>0</v>
      </c>
      <c r="F223" s="21">
        <f t="shared" si="72"/>
        <v>2422300998.1700001</v>
      </c>
      <c r="G223" s="21">
        <f t="shared" si="72"/>
        <v>2422300998.1700001</v>
      </c>
      <c r="H223" s="21">
        <f>SUM(H224:H225)</f>
        <v>0</v>
      </c>
      <c r="I223" s="12"/>
      <c r="J223" s="10"/>
      <c r="K223" s="11"/>
      <c r="L223" s="11"/>
      <c r="M223" s="11"/>
      <c r="N223" s="11"/>
      <c r="O223" s="11"/>
      <c r="P223" s="11"/>
    </row>
    <row r="224" spans="1:16" x14ac:dyDescent="0.25">
      <c r="A224" t="s">
        <v>14</v>
      </c>
      <c r="B224" s="4" t="s">
        <v>409</v>
      </c>
      <c r="C224" s="11">
        <v>2102655000</v>
      </c>
      <c r="D224" s="11">
        <v>0</v>
      </c>
      <c r="E224" s="11">
        <v>0</v>
      </c>
      <c r="F224" s="11">
        <f>C224+E224-D224</f>
        <v>2102655000</v>
      </c>
      <c r="G224" s="11">
        <f t="shared" si="69"/>
        <v>2102655000</v>
      </c>
      <c r="H224" s="11">
        <v>0</v>
      </c>
      <c r="I224" s="12"/>
      <c r="J224" s="10"/>
      <c r="K224" s="11"/>
      <c r="L224" s="11"/>
      <c r="M224" s="11"/>
      <c r="N224" s="11"/>
      <c r="O224" s="11"/>
      <c r="P224" s="11"/>
    </row>
    <row r="225" spans="1:16" x14ac:dyDescent="0.25">
      <c r="A225" t="s">
        <v>14</v>
      </c>
      <c r="B225" s="4" t="s">
        <v>411</v>
      </c>
      <c r="C225" s="11">
        <v>319645998.17000002</v>
      </c>
      <c r="D225" s="11">
        <v>0</v>
      </c>
      <c r="E225" s="11">
        <v>0</v>
      </c>
      <c r="F225" s="11">
        <f>C225+E225-D225</f>
        <v>319645998.17000002</v>
      </c>
      <c r="G225" s="11">
        <f t="shared" si="69"/>
        <v>319645998.17000002</v>
      </c>
      <c r="H225" s="11">
        <v>0</v>
      </c>
      <c r="I225" s="12"/>
      <c r="J225" s="10"/>
      <c r="K225" s="11"/>
      <c r="L225" s="11"/>
      <c r="M225" s="11"/>
      <c r="N225" s="11"/>
      <c r="O225" s="11"/>
      <c r="P225" s="11"/>
    </row>
    <row r="226" spans="1:16" x14ac:dyDescent="0.25">
      <c r="A226" t="s">
        <v>14</v>
      </c>
      <c r="B226" s="15">
        <v>2.9</v>
      </c>
      <c r="C226" s="16">
        <f>C227+C231+C233</f>
        <v>2963780864.4300003</v>
      </c>
      <c r="D226" s="16">
        <f t="shared" ref="D226:H226" si="73">D227+D231+D233</f>
        <v>2584131048.46</v>
      </c>
      <c r="E226" s="16">
        <f t="shared" si="73"/>
        <v>163447894</v>
      </c>
      <c r="F226" s="16">
        <f t="shared" si="73"/>
        <v>543097709.96999991</v>
      </c>
      <c r="G226" s="16">
        <f t="shared" si="73"/>
        <v>543097709.96999991</v>
      </c>
      <c r="H226" s="16">
        <f t="shared" si="73"/>
        <v>0</v>
      </c>
      <c r="I226" s="12"/>
      <c r="J226" s="10"/>
      <c r="K226" s="11"/>
      <c r="L226" s="11"/>
      <c r="M226" s="11"/>
      <c r="N226" s="11"/>
      <c r="O226" s="11"/>
      <c r="P226" s="11"/>
    </row>
    <row r="227" spans="1:16" x14ac:dyDescent="0.25">
      <c r="A227" t="s">
        <v>14</v>
      </c>
      <c r="B227" s="20" t="s">
        <v>416</v>
      </c>
      <c r="C227" s="21">
        <f>SUM(C228:C230)</f>
        <v>2599506135.5799999</v>
      </c>
      <c r="D227" s="21">
        <f t="shared" ref="D227:H227" si="74">SUM(D228:D230)</f>
        <v>2584131048.46</v>
      </c>
      <c r="E227" s="21">
        <f t="shared" si="74"/>
        <v>163447894</v>
      </c>
      <c r="F227" s="21">
        <f t="shared" si="74"/>
        <v>178822981.11999995</v>
      </c>
      <c r="G227" s="21">
        <f t="shared" si="74"/>
        <v>178822981.11999995</v>
      </c>
      <c r="H227" s="21">
        <f t="shared" si="74"/>
        <v>0</v>
      </c>
      <c r="I227" s="12"/>
      <c r="J227" s="10"/>
      <c r="K227" s="11"/>
      <c r="L227" s="11"/>
      <c r="M227" s="11"/>
      <c r="N227" s="11"/>
      <c r="O227" s="11"/>
      <c r="P227" s="11"/>
    </row>
    <row r="228" spans="1:16" x14ac:dyDescent="0.25">
      <c r="A228" t="s">
        <v>14</v>
      </c>
      <c r="B228" s="4" t="s">
        <v>418</v>
      </c>
      <c r="C228" s="11">
        <v>2477928548.27</v>
      </c>
      <c r="D228" s="11">
        <v>2574044334.46</v>
      </c>
      <c r="E228" s="11">
        <v>148929176</v>
      </c>
      <c r="F228" s="11">
        <f>C228+E228-D228</f>
        <v>52813389.809999943</v>
      </c>
      <c r="G228" s="11">
        <f t="shared" si="69"/>
        <v>52813389.809999943</v>
      </c>
      <c r="H228" s="11">
        <v>0</v>
      </c>
      <c r="I228" s="12"/>
      <c r="J228" s="10"/>
      <c r="K228" s="11"/>
      <c r="L228" s="11"/>
      <c r="M228" s="11"/>
      <c r="N228" s="11"/>
      <c r="O228" s="11"/>
      <c r="P228" s="11"/>
    </row>
    <row r="229" spans="1:16" x14ac:dyDescent="0.25">
      <c r="A229" t="s">
        <v>14</v>
      </c>
      <c r="B229" s="4" t="s">
        <v>420</v>
      </c>
      <c r="C229" s="11">
        <v>33949202</v>
      </c>
      <c r="D229" s="11">
        <v>6179300</v>
      </c>
      <c r="E229" s="11">
        <v>2557200</v>
      </c>
      <c r="F229" s="11">
        <f>C229+E229-D229</f>
        <v>30327102</v>
      </c>
      <c r="G229" s="11">
        <f t="shared" si="69"/>
        <v>30327102</v>
      </c>
      <c r="H229" s="11">
        <v>0</v>
      </c>
      <c r="I229" s="12"/>
      <c r="J229" s="10"/>
      <c r="K229" s="11"/>
      <c r="L229" s="11"/>
      <c r="M229" s="11"/>
      <c r="N229" s="11"/>
      <c r="O229" s="11"/>
      <c r="P229" s="11"/>
    </row>
    <row r="230" spans="1:16" x14ac:dyDescent="0.25">
      <c r="A230" t="s">
        <v>14</v>
      </c>
      <c r="B230" s="4" t="s">
        <v>421</v>
      </c>
      <c r="C230" s="11">
        <v>87628385.310000002</v>
      </c>
      <c r="D230" s="11">
        <v>3907414</v>
      </c>
      <c r="E230" s="11">
        <v>11961518</v>
      </c>
      <c r="F230" s="11">
        <f>C230+E230-D230</f>
        <v>95682489.310000002</v>
      </c>
      <c r="G230" s="11">
        <f t="shared" si="69"/>
        <v>95682489.310000002</v>
      </c>
      <c r="H230" s="11">
        <v>0</v>
      </c>
      <c r="I230" s="12"/>
      <c r="J230" s="10"/>
      <c r="K230" s="11"/>
      <c r="L230" s="11"/>
      <c r="M230" s="11"/>
      <c r="N230" s="11"/>
      <c r="O230" s="11"/>
      <c r="P230" s="11"/>
    </row>
    <row r="231" spans="1:16" x14ac:dyDescent="0.25">
      <c r="A231" t="s">
        <v>14</v>
      </c>
      <c r="B231" s="20" t="s">
        <v>423</v>
      </c>
      <c r="C231" s="21">
        <f>SUM(C232)</f>
        <v>321827287.56999999</v>
      </c>
      <c r="D231" s="21">
        <f t="shared" ref="D231:H231" si="75">SUM(D232)</f>
        <v>0</v>
      </c>
      <c r="E231" s="21">
        <f t="shared" si="75"/>
        <v>0</v>
      </c>
      <c r="F231" s="21">
        <f t="shared" si="75"/>
        <v>321827287.56999999</v>
      </c>
      <c r="G231" s="21">
        <f t="shared" si="75"/>
        <v>321827287.56999999</v>
      </c>
      <c r="H231" s="21">
        <f t="shared" si="75"/>
        <v>0</v>
      </c>
      <c r="I231" s="12"/>
      <c r="J231" s="10"/>
      <c r="K231" s="11"/>
      <c r="L231" s="11"/>
      <c r="M231" s="11"/>
      <c r="N231" s="11"/>
      <c r="O231" s="11"/>
      <c r="P231" s="11"/>
    </row>
    <row r="232" spans="1:16" x14ac:dyDescent="0.25">
      <c r="A232" t="s">
        <v>14</v>
      </c>
      <c r="B232" s="4" t="s">
        <v>425</v>
      </c>
      <c r="C232" s="11">
        <v>321827287.56999999</v>
      </c>
      <c r="D232" s="11">
        <v>0</v>
      </c>
      <c r="E232" s="11">
        <v>0</v>
      </c>
      <c r="F232" s="11">
        <f>C232+E232-D232</f>
        <v>321827287.56999999</v>
      </c>
      <c r="G232" s="11">
        <f t="shared" si="69"/>
        <v>321827287.56999999</v>
      </c>
      <c r="H232" s="3">
        <v>0</v>
      </c>
      <c r="I232" s="12"/>
      <c r="J232" s="10"/>
      <c r="K232" s="11"/>
      <c r="L232" s="11"/>
      <c r="M232" s="11"/>
      <c r="N232" s="11"/>
      <c r="O232" s="11"/>
      <c r="P232" s="11"/>
    </row>
    <row r="233" spans="1:16" x14ac:dyDescent="0.25">
      <c r="A233" t="s">
        <v>14</v>
      </c>
      <c r="B233" s="20" t="s">
        <v>427</v>
      </c>
      <c r="C233" s="21">
        <f>SUM(C234:C235)</f>
        <v>42447441.280000001</v>
      </c>
      <c r="D233" s="21">
        <f t="shared" ref="D233:H233" si="76">SUM(D234:D235)</f>
        <v>0</v>
      </c>
      <c r="E233" s="21">
        <f t="shared" si="76"/>
        <v>0</v>
      </c>
      <c r="F233" s="21">
        <f t="shared" si="76"/>
        <v>42447441.280000001</v>
      </c>
      <c r="G233" s="21">
        <f t="shared" si="76"/>
        <v>42447441.280000001</v>
      </c>
      <c r="H233" s="21">
        <f t="shared" si="76"/>
        <v>0</v>
      </c>
      <c r="I233" s="12"/>
      <c r="J233" s="10"/>
      <c r="K233" s="11"/>
      <c r="L233" s="11"/>
      <c r="M233" s="11"/>
      <c r="N233" s="11"/>
      <c r="O233" s="11"/>
      <c r="P233" s="11"/>
    </row>
    <row r="234" spans="1:16" x14ac:dyDescent="0.25">
      <c r="A234" t="s">
        <v>14</v>
      </c>
      <c r="B234" s="4" t="s">
        <v>429</v>
      </c>
      <c r="C234" s="11">
        <v>42021241.280000001</v>
      </c>
      <c r="D234" s="11">
        <v>0</v>
      </c>
      <c r="E234" s="11">
        <v>0</v>
      </c>
      <c r="F234" s="11">
        <f>C234+E234-D234</f>
        <v>42021241.280000001</v>
      </c>
      <c r="G234" s="11">
        <f t="shared" si="69"/>
        <v>42021241.280000001</v>
      </c>
      <c r="H234" s="3">
        <v>0</v>
      </c>
      <c r="I234" s="12"/>
      <c r="J234" s="10"/>
      <c r="K234" s="11"/>
      <c r="L234" s="11"/>
      <c r="M234" s="11"/>
      <c r="N234" s="11"/>
      <c r="O234" s="11"/>
      <c r="P234" s="11"/>
    </row>
    <row r="235" spans="1:16" x14ac:dyDescent="0.25">
      <c r="A235" t="s">
        <v>14</v>
      </c>
      <c r="B235" s="4" t="s">
        <v>431</v>
      </c>
      <c r="C235" s="11">
        <v>426200</v>
      </c>
      <c r="D235" s="11">
        <v>0</v>
      </c>
      <c r="E235" s="11">
        <v>0</v>
      </c>
      <c r="F235" s="11">
        <f>C235+E235-D235</f>
        <v>426200</v>
      </c>
      <c r="G235" s="11">
        <f t="shared" si="69"/>
        <v>426200</v>
      </c>
      <c r="H235" s="3">
        <v>0</v>
      </c>
      <c r="I235" s="12"/>
      <c r="J235" s="10"/>
      <c r="K235" s="11"/>
      <c r="L235" s="11"/>
      <c r="M235" s="11"/>
      <c r="N235" s="11"/>
      <c r="O235" s="11"/>
      <c r="P235" s="11"/>
    </row>
    <row r="236" spans="1:16" x14ac:dyDescent="0.25">
      <c r="A236" t="s">
        <v>14</v>
      </c>
      <c r="B236" s="7">
        <v>3</v>
      </c>
      <c r="C236" s="8">
        <f>C237</f>
        <v>21361217201.540001</v>
      </c>
      <c r="D236" s="8">
        <f t="shared" ref="D236:H236" si="77">D237</f>
        <v>322892472.13999999</v>
      </c>
      <c r="E236" s="8">
        <f t="shared" si="77"/>
        <v>3271865821.6499996</v>
      </c>
      <c r="F236" s="8">
        <f t="shared" si="77"/>
        <v>24310190551.050003</v>
      </c>
      <c r="G236" s="8">
        <f t="shared" si="77"/>
        <v>0</v>
      </c>
      <c r="H236" s="8">
        <f t="shared" si="77"/>
        <v>24310190551.050003</v>
      </c>
      <c r="I236" s="12"/>
      <c r="J236" s="10"/>
      <c r="K236" s="11"/>
      <c r="L236" s="11"/>
      <c r="M236" s="11"/>
      <c r="N236" s="11"/>
      <c r="O236" s="11"/>
      <c r="P236" s="11"/>
    </row>
    <row r="237" spans="1:16" x14ac:dyDescent="0.25">
      <c r="A237" t="s">
        <v>14</v>
      </c>
      <c r="B237" s="15">
        <v>3.1</v>
      </c>
      <c r="C237" s="16">
        <f>C238+C242+C244+C246+C240</f>
        <v>21361217201.540001</v>
      </c>
      <c r="D237" s="16">
        <f t="shared" ref="D237:H237" si="78">D238+D242+D244+D246+D240</f>
        <v>322892472.13999999</v>
      </c>
      <c r="E237" s="16">
        <f t="shared" si="78"/>
        <v>3271865821.6499996</v>
      </c>
      <c r="F237" s="16">
        <f t="shared" si="78"/>
        <v>24310190551.050003</v>
      </c>
      <c r="G237" s="16">
        <f t="shared" si="78"/>
        <v>0</v>
      </c>
      <c r="H237" s="16">
        <f t="shared" si="78"/>
        <v>24310190551.050003</v>
      </c>
      <c r="I237" s="12"/>
      <c r="J237" s="10"/>
      <c r="K237" s="11"/>
      <c r="L237" s="11"/>
      <c r="M237" s="11"/>
      <c r="N237" s="11"/>
      <c r="O237" s="11"/>
      <c r="P237" s="11"/>
    </row>
    <row r="238" spans="1:16" x14ac:dyDescent="0.25">
      <c r="A238" t="s">
        <v>14</v>
      </c>
      <c r="B238" s="20" t="s">
        <v>434</v>
      </c>
      <c r="C238" s="21">
        <f>SUM(C239)</f>
        <v>23516469917.950001</v>
      </c>
      <c r="D238" s="21">
        <f t="shared" ref="D238:H238" si="79">SUM(D239)</f>
        <v>76016052</v>
      </c>
      <c r="E238" s="21">
        <f t="shared" si="79"/>
        <v>44016593</v>
      </c>
      <c r="F238" s="21">
        <f t="shared" si="79"/>
        <v>23484470458.950001</v>
      </c>
      <c r="G238" s="21">
        <f t="shared" si="79"/>
        <v>0</v>
      </c>
      <c r="H238" s="21">
        <f t="shared" si="79"/>
        <v>23484470458.950001</v>
      </c>
      <c r="I238" s="12"/>
      <c r="J238" s="10"/>
      <c r="K238" s="11"/>
      <c r="L238" s="11"/>
      <c r="M238" s="11"/>
      <c r="N238" s="11"/>
      <c r="O238" s="11"/>
      <c r="P238" s="11"/>
    </row>
    <row r="239" spans="1:16" x14ac:dyDescent="0.25">
      <c r="A239" t="s">
        <v>14</v>
      </c>
      <c r="B239" s="4" t="s">
        <v>436</v>
      </c>
      <c r="C239" s="3">
        <v>23516469917.950001</v>
      </c>
      <c r="D239" s="42">
        <v>76016052</v>
      </c>
      <c r="E239" s="11">
        <f>43396553+580540+39500</f>
        <v>44016593</v>
      </c>
      <c r="F239" s="11">
        <f>C239+E239-D239</f>
        <v>23484470458.950001</v>
      </c>
      <c r="G239" s="11">
        <v>0</v>
      </c>
      <c r="H239" s="11">
        <f t="shared" ref="H239:H299" si="80">F239</f>
        <v>23484470458.950001</v>
      </c>
      <c r="I239" s="12"/>
      <c r="J239" s="10"/>
      <c r="K239" s="11"/>
      <c r="L239" s="11"/>
      <c r="M239" s="11"/>
      <c r="N239" s="11"/>
      <c r="O239" s="11"/>
      <c r="P239" s="11"/>
    </row>
    <row r="240" spans="1:16" x14ac:dyDescent="0.25">
      <c r="A240" t="s">
        <v>14</v>
      </c>
      <c r="B240" s="47" t="s">
        <v>1410</v>
      </c>
      <c r="C240" s="21">
        <f>SUM(C241)</f>
        <v>0</v>
      </c>
      <c r="D240" s="21">
        <f t="shared" ref="D240:H240" si="81">SUM(D241)</f>
        <v>0</v>
      </c>
      <c r="E240" s="21">
        <f t="shared" si="81"/>
        <v>3227849228.6499996</v>
      </c>
      <c r="F240" s="21">
        <f t="shared" si="81"/>
        <v>3227849228.6499996</v>
      </c>
      <c r="G240" s="21">
        <f t="shared" si="81"/>
        <v>0</v>
      </c>
      <c r="H240" s="21">
        <f t="shared" si="81"/>
        <v>3227849228.6499996</v>
      </c>
      <c r="I240" s="12"/>
      <c r="J240" s="10"/>
      <c r="K240" s="11"/>
      <c r="L240" s="11"/>
      <c r="M240" s="11"/>
      <c r="N240" s="11"/>
      <c r="O240" s="11"/>
      <c r="P240" s="11"/>
    </row>
    <row r="241" spans="1:16" x14ac:dyDescent="0.25">
      <c r="A241" t="s">
        <v>14</v>
      </c>
      <c r="B241" s="44" t="s">
        <v>1411</v>
      </c>
      <c r="C241" s="11">
        <f>C413</f>
        <v>0</v>
      </c>
      <c r="D241" s="42">
        <v>0</v>
      </c>
      <c r="E241" s="11">
        <f>D413</f>
        <v>3227849228.6499996</v>
      </c>
      <c r="F241" s="11">
        <f>C241+E241-D241</f>
        <v>3227849228.6499996</v>
      </c>
      <c r="G241" s="3">
        <v>0</v>
      </c>
      <c r="H241" s="11">
        <f t="shared" si="80"/>
        <v>3227849228.6499996</v>
      </c>
      <c r="I241" s="12"/>
      <c r="J241" s="10"/>
      <c r="K241" s="11"/>
      <c r="L241" s="11"/>
      <c r="M241" s="11"/>
      <c r="N241" s="11"/>
      <c r="O241" s="11"/>
      <c r="P241" s="11"/>
    </row>
    <row r="242" spans="1:16" x14ac:dyDescent="0.25">
      <c r="A242" t="s">
        <v>14</v>
      </c>
      <c r="B242" s="20" t="s">
        <v>438</v>
      </c>
      <c r="C242" s="21">
        <f>SUM(C243)</f>
        <v>5320000</v>
      </c>
      <c r="D242" s="21">
        <f t="shared" ref="D242:H242" si="82">SUM(D243)</f>
        <v>0</v>
      </c>
      <c r="E242" s="21">
        <f t="shared" si="82"/>
        <v>0</v>
      </c>
      <c r="F242" s="21">
        <f t="shared" si="82"/>
        <v>5320000</v>
      </c>
      <c r="G242" s="21">
        <f t="shared" si="82"/>
        <v>0</v>
      </c>
      <c r="H242" s="21">
        <f t="shared" si="82"/>
        <v>5320000</v>
      </c>
      <c r="I242" s="12"/>
      <c r="J242" s="10"/>
      <c r="K242" s="11"/>
      <c r="L242" s="11"/>
      <c r="M242" s="11"/>
      <c r="N242" s="11"/>
      <c r="O242" s="11"/>
      <c r="P242" s="11"/>
    </row>
    <row r="243" spans="1:16" x14ac:dyDescent="0.25">
      <c r="A243" t="s">
        <v>14</v>
      </c>
      <c r="B243" s="4" t="s">
        <v>440</v>
      </c>
      <c r="C243" s="11">
        <v>5320000</v>
      </c>
      <c r="D243" s="11">
        <v>0</v>
      </c>
      <c r="E243" s="11">
        <v>0</v>
      </c>
      <c r="F243" s="11">
        <f>C243+E243-D243</f>
        <v>5320000</v>
      </c>
      <c r="G243" s="11">
        <v>0</v>
      </c>
      <c r="H243" s="11">
        <f t="shared" si="80"/>
        <v>5320000</v>
      </c>
      <c r="I243" s="12"/>
      <c r="J243" s="10"/>
      <c r="K243" s="11"/>
      <c r="L243" s="11"/>
      <c r="M243" s="11"/>
      <c r="N243" s="11"/>
      <c r="O243" s="11"/>
      <c r="P243" s="11"/>
    </row>
    <row r="244" spans="1:16" x14ac:dyDescent="0.25">
      <c r="A244" t="s">
        <v>14</v>
      </c>
      <c r="B244" s="20" t="s">
        <v>442</v>
      </c>
      <c r="C244" s="21">
        <f>SUM(C245)</f>
        <v>61855000</v>
      </c>
      <c r="D244" s="21">
        <f t="shared" ref="D244:H244" si="83">SUM(D245)</f>
        <v>0</v>
      </c>
      <c r="E244" s="21">
        <f t="shared" si="83"/>
        <v>0</v>
      </c>
      <c r="F244" s="21">
        <f t="shared" si="83"/>
        <v>61855000</v>
      </c>
      <c r="G244" s="21">
        <f t="shared" si="83"/>
        <v>0</v>
      </c>
      <c r="H244" s="21">
        <f t="shared" si="83"/>
        <v>61855000</v>
      </c>
      <c r="I244" s="12"/>
      <c r="J244" s="10"/>
      <c r="K244" s="11"/>
      <c r="L244" s="11"/>
      <c r="M244" s="11"/>
      <c r="N244" s="11"/>
      <c r="O244" s="11"/>
      <c r="P244" s="11"/>
    </row>
    <row r="245" spans="1:16" x14ac:dyDescent="0.25">
      <c r="A245" t="s">
        <v>14</v>
      </c>
      <c r="B245" s="4" t="s">
        <v>444</v>
      </c>
      <c r="C245" s="11">
        <v>61855000</v>
      </c>
      <c r="D245" s="11">
        <v>0</v>
      </c>
      <c r="E245" s="11">
        <v>0</v>
      </c>
      <c r="F245" s="11">
        <f>C245+E245-D245</f>
        <v>61855000</v>
      </c>
      <c r="G245" s="3">
        <v>0</v>
      </c>
      <c r="H245" s="11">
        <f t="shared" si="80"/>
        <v>61855000</v>
      </c>
      <c r="I245" s="12"/>
      <c r="J245" s="10"/>
      <c r="K245" s="11"/>
      <c r="L245" s="11"/>
      <c r="M245" s="11"/>
      <c r="N245" s="11"/>
      <c r="O245" s="11"/>
      <c r="P245" s="11"/>
    </row>
    <row r="246" spans="1:16" x14ac:dyDescent="0.25">
      <c r="A246" t="s">
        <v>14</v>
      </c>
      <c r="B246" s="20" t="s">
        <v>450</v>
      </c>
      <c r="C246" s="21">
        <f>SUM(C247:C249)</f>
        <v>-2222427716.4099998</v>
      </c>
      <c r="D246" s="21">
        <f t="shared" ref="D246:H246" si="84">SUM(D247:D249)</f>
        <v>246876420.13999999</v>
      </c>
      <c r="E246" s="21">
        <f t="shared" si="84"/>
        <v>0</v>
      </c>
      <c r="F246" s="21">
        <f t="shared" si="84"/>
        <v>-2469304136.5500002</v>
      </c>
      <c r="G246" s="21">
        <f t="shared" si="84"/>
        <v>0</v>
      </c>
      <c r="H246" s="21">
        <f t="shared" si="84"/>
        <v>-2469304136.5500002</v>
      </c>
      <c r="I246" s="12"/>
      <c r="J246" s="10"/>
      <c r="K246" s="11"/>
      <c r="L246" s="11"/>
      <c r="M246" s="11"/>
      <c r="N246" s="11"/>
      <c r="O246" s="11"/>
      <c r="P246" s="11"/>
    </row>
    <row r="247" spans="1:16" x14ac:dyDescent="0.25">
      <c r="A247" t="s">
        <v>14</v>
      </c>
      <c r="B247" s="4" t="s">
        <v>452</v>
      </c>
      <c r="C247" s="11">
        <v>-1682380255.25</v>
      </c>
      <c r="D247" s="24">
        <f>194309636.01-19171575.34</f>
        <v>175138060.66999999</v>
      </c>
      <c r="E247" s="11">
        <v>0</v>
      </c>
      <c r="F247" s="11">
        <f>C247+E247-D247</f>
        <v>-1857518315.9200001</v>
      </c>
      <c r="G247" s="3">
        <v>0</v>
      </c>
      <c r="H247" s="11">
        <f t="shared" si="80"/>
        <v>-1857518315.9200001</v>
      </c>
      <c r="I247" s="12"/>
      <c r="J247" s="10"/>
      <c r="K247" s="11"/>
      <c r="L247" s="11"/>
      <c r="M247" s="11"/>
      <c r="N247" s="11"/>
      <c r="O247" s="11"/>
      <c r="P247" s="11"/>
    </row>
    <row r="248" spans="1:16" x14ac:dyDescent="0.25">
      <c r="A248" t="s">
        <v>14</v>
      </c>
      <c r="B248" s="4" t="s">
        <v>454</v>
      </c>
      <c r="C248" s="11">
        <v>-526033220.56</v>
      </c>
      <c r="D248" s="11">
        <v>70424711.909999996</v>
      </c>
      <c r="E248" s="11">
        <v>0</v>
      </c>
      <c r="F248" s="11">
        <f>C248+E248-D248</f>
        <v>-596457932.47000003</v>
      </c>
      <c r="G248" s="3">
        <v>0</v>
      </c>
      <c r="H248" s="11">
        <f t="shared" si="80"/>
        <v>-596457932.47000003</v>
      </c>
      <c r="I248" s="12"/>
      <c r="J248" s="10"/>
      <c r="K248" s="11"/>
      <c r="L248" s="11"/>
      <c r="M248" s="11"/>
      <c r="N248" s="11"/>
      <c r="O248" s="11"/>
      <c r="P248" s="11"/>
    </row>
    <row r="249" spans="1:16" x14ac:dyDescent="0.25">
      <c r="A249" t="s">
        <v>14</v>
      </c>
      <c r="B249" s="4" t="s">
        <v>456</v>
      </c>
      <c r="C249" s="11">
        <v>-14014240.6</v>
      </c>
      <c r="D249" s="11">
        <v>1313647.56</v>
      </c>
      <c r="E249" s="11">
        <v>0</v>
      </c>
      <c r="F249" s="11">
        <f>C249+E249-D249</f>
        <v>-15327888.16</v>
      </c>
      <c r="G249" s="3">
        <v>0</v>
      </c>
      <c r="H249" s="11">
        <f t="shared" si="80"/>
        <v>-15327888.16</v>
      </c>
      <c r="I249" s="12"/>
      <c r="J249" s="10"/>
      <c r="K249" s="11"/>
      <c r="L249" s="11"/>
      <c r="M249" s="11"/>
      <c r="N249" s="11"/>
      <c r="O249" s="11"/>
      <c r="P249" s="11"/>
    </row>
    <row r="250" spans="1:16" x14ac:dyDescent="0.25">
      <c r="A250" t="s">
        <v>14</v>
      </c>
      <c r="B250" s="7">
        <v>4</v>
      </c>
      <c r="C250" s="8">
        <f>C251+C278+C296</f>
        <v>12640570715.32</v>
      </c>
      <c r="D250" s="8">
        <f>D251+D278+D296</f>
        <v>188291986</v>
      </c>
      <c r="E250" s="8">
        <f>E251+E278+E296</f>
        <v>4362805160.5699997</v>
      </c>
      <c r="F250" s="8">
        <f>F251+F278+F296</f>
        <v>16815083889.889999</v>
      </c>
      <c r="G250" s="8">
        <f>G251+G278+G296</f>
        <v>0</v>
      </c>
      <c r="H250" s="8">
        <f>H251+H278+H296</f>
        <v>16815083889.889999</v>
      </c>
      <c r="I250" s="12"/>
      <c r="J250" s="10"/>
      <c r="K250" s="11"/>
      <c r="L250" s="11"/>
      <c r="M250" s="11"/>
      <c r="N250" s="11"/>
      <c r="O250" s="11"/>
      <c r="P250" s="11"/>
    </row>
    <row r="251" spans="1:16" x14ac:dyDescent="0.25">
      <c r="A251" t="s">
        <v>14</v>
      </c>
      <c r="B251" s="15">
        <v>4.0999999999999996</v>
      </c>
      <c r="C251" s="16">
        <f>C252+C265+C275</f>
        <v>2747956353.1700001</v>
      </c>
      <c r="D251" s="16">
        <f t="shared" ref="D251:H251" si="85">D252+D265+D275</f>
        <v>13711725</v>
      </c>
      <c r="E251" s="16">
        <f t="shared" si="85"/>
        <v>1030535251.0599999</v>
      </c>
      <c r="F251" s="16">
        <f t="shared" si="85"/>
        <v>3764779879.23</v>
      </c>
      <c r="G251" s="16">
        <f t="shared" si="85"/>
        <v>0</v>
      </c>
      <c r="H251" s="16">
        <f t="shared" si="85"/>
        <v>3764779879.23</v>
      </c>
      <c r="I251" s="12"/>
      <c r="J251" s="10"/>
      <c r="K251" s="11"/>
      <c r="L251" s="11"/>
      <c r="M251" s="11"/>
      <c r="N251" s="11"/>
      <c r="O251" s="11"/>
      <c r="P251" s="11"/>
    </row>
    <row r="252" spans="1:16" x14ac:dyDescent="0.25">
      <c r="A252" t="s">
        <v>14</v>
      </c>
      <c r="B252" s="20" t="s">
        <v>460</v>
      </c>
      <c r="C252" s="21">
        <f>SUM(C253:C264)</f>
        <v>2380460019.3699999</v>
      </c>
      <c r="D252" s="21">
        <f t="shared" ref="D252:H252" si="86">SUM(D253:D264)</f>
        <v>0</v>
      </c>
      <c r="E252" s="21">
        <f t="shared" si="86"/>
        <v>699962438</v>
      </c>
      <c r="F252" s="21">
        <f t="shared" si="86"/>
        <v>3080422457.3699999</v>
      </c>
      <c r="G252" s="21">
        <f t="shared" si="86"/>
        <v>0</v>
      </c>
      <c r="H252" s="21">
        <f t="shared" si="86"/>
        <v>3080422457.3699999</v>
      </c>
      <c r="I252" s="12"/>
      <c r="J252" s="10"/>
      <c r="K252" s="11"/>
      <c r="L252" s="11"/>
      <c r="M252" s="11"/>
      <c r="N252" s="11"/>
      <c r="O252" s="11"/>
      <c r="P252" s="11"/>
    </row>
    <row r="253" spans="1:16" x14ac:dyDescent="0.25">
      <c r="A253" t="s">
        <v>14</v>
      </c>
      <c r="B253" s="4" t="s">
        <v>462</v>
      </c>
      <c r="C253" s="11">
        <v>293160225</v>
      </c>
      <c r="D253" s="11">
        <v>0</v>
      </c>
      <c r="E253" s="11">
        <v>5261075</v>
      </c>
      <c r="F253" s="11">
        <f t="shared" ref="F253:F264" si="87">C253+E253-D253</f>
        <v>298421300</v>
      </c>
      <c r="G253" s="11">
        <v>0</v>
      </c>
      <c r="H253" s="11">
        <f t="shared" si="80"/>
        <v>298421300</v>
      </c>
      <c r="I253" s="12"/>
      <c r="J253" s="10"/>
      <c r="K253" s="11"/>
      <c r="L253" s="24"/>
      <c r="M253" s="11"/>
      <c r="N253" s="11"/>
      <c r="O253" s="11"/>
      <c r="P253" s="11"/>
    </row>
    <row r="254" spans="1:16" x14ac:dyDescent="0.25">
      <c r="A254" t="s">
        <v>14</v>
      </c>
      <c r="B254" s="4" t="s">
        <v>463</v>
      </c>
      <c r="C254" s="11">
        <v>114119641</v>
      </c>
      <c r="D254" s="11">
        <v>0</v>
      </c>
      <c r="E254" s="11">
        <v>33365533</v>
      </c>
      <c r="F254" s="11">
        <f t="shared" si="87"/>
        <v>147485174</v>
      </c>
      <c r="G254" s="11">
        <v>0</v>
      </c>
      <c r="H254" s="11">
        <f t="shared" si="80"/>
        <v>147485174</v>
      </c>
      <c r="I254" s="12"/>
      <c r="J254" s="45"/>
      <c r="K254" s="11"/>
      <c r="L254" s="11"/>
      <c r="M254" s="11"/>
      <c r="N254" s="11"/>
      <c r="O254" s="11"/>
      <c r="P254" s="11"/>
    </row>
    <row r="255" spans="1:16" x14ac:dyDescent="0.25">
      <c r="A255" t="s">
        <v>14</v>
      </c>
      <c r="B255" s="4" t="s">
        <v>464</v>
      </c>
      <c r="C255" s="11">
        <v>120000</v>
      </c>
      <c r="D255" s="11">
        <v>0</v>
      </c>
      <c r="E255" s="11">
        <v>0</v>
      </c>
      <c r="F255" s="11">
        <f t="shared" si="87"/>
        <v>120000</v>
      </c>
      <c r="G255" s="11">
        <v>0</v>
      </c>
      <c r="H255" s="11">
        <f t="shared" si="80"/>
        <v>120000</v>
      </c>
      <c r="I255" s="12"/>
      <c r="J255" s="45"/>
      <c r="K255" s="11"/>
      <c r="L255" s="24"/>
      <c r="M255" s="11"/>
      <c r="N255" s="11"/>
      <c r="O255" s="11"/>
      <c r="P255" s="11"/>
    </row>
    <row r="256" spans="1:16" x14ac:dyDescent="0.25">
      <c r="A256" t="s">
        <v>14</v>
      </c>
      <c r="B256" s="4" t="s">
        <v>466</v>
      </c>
      <c r="C256" s="11">
        <v>737717</v>
      </c>
      <c r="D256" s="11">
        <v>0</v>
      </c>
      <c r="E256" s="11">
        <v>0</v>
      </c>
      <c r="F256" s="11">
        <f t="shared" si="87"/>
        <v>737717</v>
      </c>
      <c r="G256" s="11">
        <v>0</v>
      </c>
      <c r="H256" s="11">
        <f t="shared" si="80"/>
        <v>737717</v>
      </c>
      <c r="I256" s="12"/>
      <c r="J256" s="10"/>
      <c r="K256" s="11"/>
      <c r="L256" s="11"/>
      <c r="M256" s="11"/>
      <c r="N256" s="11"/>
      <c r="O256" s="11"/>
      <c r="P256" s="11"/>
    </row>
    <row r="257" spans="1:16" x14ac:dyDescent="0.25">
      <c r="A257" t="s">
        <v>14</v>
      </c>
      <c r="B257" s="4" t="s">
        <v>468</v>
      </c>
      <c r="C257" s="11">
        <v>6706950</v>
      </c>
      <c r="D257" s="11">
        <v>0</v>
      </c>
      <c r="E257" s="11">
        <v>424000</v>
      </c>
      <c r="F257" s="11">
        <f t="shared" si="87"/>
        <v>7130950</v>
      </c>
      <c r="G257" s="11">
        <v>0</v>
      </c>
      <c r="H257" s="11">
        <f t="shared" si="80"/>
        <v>7130950</v>
      </c>
      <c r="I257" s="12"/>
      <c r="J257" s="10"/>
      <c r="K257" s="11"/>
      <c r="L257" s="11"/>
      <c r="M257" s="11"/>
      <c r="N257" s="11"/>
      <c r="O257" s="11"/>
      <c r="P257" s="11"/>
    </row>
    <row r="258" spans="1:16" x14ac:dyDescent="0.25">
      <c r="A258" t="s">
        <v>14</v>
      </c>
      <c r="B258" s="4" t="s">
        <v>469</v>
      </c>
      <c r="C258" s="11">
        <v>6119606.4000000004</v>
      </c>
      <c r="D258" s="11">
        <v>0</v>
      </c>
      <c r="E258" s="11">
        <v>158240</v>
      </c>
      <c r="F258" s="11">
        <f t="shared" si="87"/>
        <v>6277846.4000000004</v>
      </c>
      <c r="G258" s="11">
        <v>0</v>
      </c>
      <c r="H258" s="11">
        <f t="shared" si="80"/>
        <v>6277846.4000000004</v>
      </c>
      <c r="I258" s="12"/>
      <c r="J258" s="10"/>
      <c r="K258" s="11"/>
      <c r="L258" s="11"/>
      <c r="M258" s="11"/>
      <c r="N258" s="11"/>
      <c r="O258" s="11"/>
      <c r="P258" s="11"/>
    </row>
    <row r="259" spans="1:16" x14ac:dyDescent="0.25">
      <c r="A259" t="s">
        <v>14</v>
      </c>
      <c r="B259" s="4" t="s">
        <v>470</v>
      </c>
      <c r="C259" s="11">
        <v>40194000</v>
      </c>
      <c r="D259" s="11">
        <v>0</v>
      </c>
      <c r="E259" s="11">
        <v>12331000</v>
      </c>
      <c r="F259" s="11">
        <f t="shared" si="87"/>
        <v>52525000</v>
      </c>
      <c r="G259" s="11">
        <v>0</v>
      </c>
      <c r="H259" s="11">
        <f t="shared" si="80"/>
        <v>52525000</v>
      </c>
      <c r="I259" s="12"/>
      <c r="J259" s="10"/>
      <c r="K259" s="11"/>
      <c r="L259" s="11"/>
      <c r="M259" s="11"/>
      <c r="N259" s="11"/>
      <c r="O259" s="11"/>
      <c r="P259" s="11"/>
    </row>
    <row r="260" spans="1:16" x14ac:dyDescent="0.25">
      <c r="A260" t="s">
        <v>14</v>
      </c>
      <c r="B260" s="4" t="s">
        <v>471</v>
      </c>
      <c r="C260" s="11">
        <v>528000</v>
      </c>
      <c r="D260" s="11">
        <v>0</v>
      </c>
      <c r="E260" s="11">
        <v>101000</v>
      </c>
      <c r="F260" s="11">
        <f t="shared" si="87"/>
        <v>629000</v>
      </c>
      <c r="G260" s="11">
        <v>0</v>
      </c>
      <c r="H260" s="11">
        <f t="shared" si="80"/>
        <v>629000</v>
      </c>
      <c r="I260" s="12"/>
      <c r="J260" s="10"/>
      <c r="K260" s="11"/>
      <c r="L260" s="11"/>
      <c r="M260" s="11"/>
      <c r="N260" s="11"/>
      <c r="O260" s="11"/>
      <c r="P260" s="11"/>
    </row>
    <row r="261" spans="1:16" x14ac:dyDescent="0.25">
      <c r="A261" t="s">
        <v>14</v>
      </c>
      <c r="B261" s="4" t="s">
        <v>473</v>
      </c>
      <c r="C261" s="11">
        <v>102358854</v>
      </c>
      <c r="D261" s="11">
        <v>0</v>
      </c>
      <c r="E261" s="11">
        <v>25946795</v>
      </c>
      <c r="F261" s="11">
        <f t="shared" si="87"/>
        <v>128305649</v>
      </c>
      <c r="G261" s="11">
        <v>0</v>
      </c>
      <c r="H261" s="11">
        <f t="shared" si="80"/>
        <v>128305649</v>
      </c>
      <c r="I261" s="12"/>
      <c r="J261" s="10"/>
      <c r="K261" s="11"/>
      <c r="L261" s="24"/>
      <c r="M261" s="11"/>
      <c r="N261" s="11"/>
      <c r="O261" s="11"/>
      <c r="P261" s="11"/>
    </row>
    <row r="262" spans="1:16" x14ac:dyDescent="0.25">
      <c r="A262" t="s">
        <v>14</v>
      </c>
      <c r="B262" s="4" t="s">
        <v>474</v>
      </c>
      <c r="C262" s="11">
        <v>1807864253</v>
      </c>
      <c r="D262" s="11">
        <v>0</v>
      </c>
      <c r="E262" s="11">
        <v>614628881</v>
      </c>
      <c r="F262" s="11">
        <f t="shared" si="87"/>
        <v>2422493134</v>
      </c>
      <c r="G262" s="11">
        <v>0</v>
      </c>
      <c r="H262" s="11">
        <f t="shared" si="80"/>
        <v>2422493134</v>
      </c>
      <c r="I262" s="12"/>
      <c r="J262" s="10"/>
      <c r="K262" s="11"/>
      <c r="L262" s="11"/>
      <c r="M262" s="11"/>
      <c r="N262" s="11"/>
      <c r="O262" s="11"/>
      <c r="P262" s="11"/>
    </row>
    <row r="263" spans="1:16" x14ac:dyDescent="0.25">
      <c r="A263" t="s">
        <v>14</v>
      </c>
      <c r="B263" s="4" t="s">
        <v>475</v>
      </c>
      <c r="C263" s="11">
        <v>3509697.97</v>
      </c>
      <c r="D263" s="11">
        <v>0</v>
      </c>
      <c r="E263" s="11">
        <v>1840714</v>
      </c>
      <c r="F263" s="11">
        <f t="shared" si="87"/>
        <v>5350411.9700000007</v>
      </c>
      <c r="G263" s="11">
        <v>0</v>
      </c>
      <c r="H263" s="11">
        <f t="shared" si="80"/>
        <v>5350411.9700000007</v>
      </c>
      <c r="I263" s="12"/>
      <c r="J263" s="10"/>
      <c r="K263" s="11"/>
      <c r="L263" s="11"/>
      <c r="M263" s="11"/>
      <c r="N263" s="11"/>
      <c r="O263" s="11"/>
      <c r="P263" s="11"/>
    </row>
    <row r="264" spans="1:16" x14ac:dyDescent="0.25">
      <c r="A264" t="s">
        <v>14</v>
      </c>
      <c r="B264" s="4" t="s">
        <v>476</v>
      </c>
      <c r="C264" s="11">
        <v>5041075</v>
      </c>
      <c r="D264" s="11">
        <v>0</v>
      </c>
      <c r="E264" s="11">
        <v>5905200</v>
      </c>
      <c r="F264" s="11">
        <f t="shared" si="87"/>
        <v>10946275</v>
      </c>
      <c r="G264" s="11">
        <v>0</v>
      </c>
      <c r="H264" s="11">
        <f t="shared" si="80"/>
        <v>10946275</v>
      </c>
      <c r="I264" s="12"/>
      <c r="J264" s="10"/>
      <c r="K264" s="11"/>
      <c r="L264" s="11"/>
      <c r="M264" s="11"/>
      <c r="N264" s="11"/>
      <c r="O264" s="11"/>
      <c r="P264" s="11"/>
    </row>
    <row r="265" spans="1:16" x14ac:dyDescent="0.25">
      <c r="A265" t="s">
        <v>14</v>
      </c>
      <c r="B265" s="20" t="s">
        <v>477</v>
      </c>
      <c r="C265" s="21">
        <f>SUM(C266:C274)</f>
        <v>367496333.80000001</v>
      </c>
      <c r="D265" s="21">
        <f t="shared" ref="D265:H265" si="88">SUM(D266:D274)</f>
        <v>8023117</v>
      </c>
      <c r="E265" s="21">
        <f t="shared" si="88"/>
        <v>330572813.06</v>
      </c>
      <c r="F265" s="21">
        <f t="shared" si="88"/>
        <v>690046029.86000001</v>
      </c>
      <c r="G265" s="21">
        <f t="shared" si="88"/>
        <v>0</v>
      </c>
      <c r="H265" s="21">
        <f t="shared" si="88"/>
        <v>690046029.86000001</v>
      </c>
      <c r="I265" s="12"/>
      <c r="J265" s="10"/>
      <c r="K265" s="11"/>
      <c r="L265" s="11"/>
      <c r="M265" s="11"/>
      <c r="N265" s="11"/>
      <c r="O265" s="11"/>
      <c r="P265" s="11"/>
    </row>
    <row r="266" spans="1:16" x14ac:dyDescent="0.25">
      <c r="A266" t="s">
        <v>14</v>
      </c>
      <c r="B266" s="4" t="s">
        <v>479</v>
      </c>
      <c r="C266" s="11">
        <v>58587931</v>
      </c>
      <c r="D266" s="11">
        <v>8023117</v>
      </c>
      <c r="E266" s="11">
        <v>7633350</v>
      </c>
      <c r="F266" s="11">
        <f t="shared" ref="F266:F274" si="89">C266+E266-D266</f>
        <v>58198164</v>
      </c>
      <c r="G266" s="11">
        <v>0</v>
      </c>
      <c r="H266" s="11">
        <f t="shared" si="80"/>
        <v>58198164</v>
      </c>
      <c r="I266" s="12"/>
      <c r="J266" s="10"/>
      <c r="K266" s="11"/>
      <c r="L266" s="11"/>
      <c r="M266" s="11"/>
      <c r="N266" s="11"/>
      <c r="O266" s="11"/>
      <c r="P266" s="11"/>
    </row>
    <row r="267" spans="1:16" x14ac:dyDescent="0.25">
      <c r="A267" t="s">
        <v>14</v>
      </c>
      <c r="B267" s="4" t="s">
        <v>480</v>
      </c>
      <c r="C267" s="11">
        <v>197000</v>
      </c>
      <c r="D267" s="11">
        <v>0</v>
      </c>
      <c r="E267" s="11">
        <v>491810</v>
      </c>
      <c r="F267" s="11">
        <f t="shared" si="89"/>
        <v>688810</v>
      </c>
      <c r="G267" s="11">
        <v>0</v>
      </c>
      <c r="H267" s="11">
        <f t="shared" si="80"/>
        <v>688810</v>
      </c>
      <c r="I267" s="12"/>
      <c r="J267" s="10"/>
      <c r="K267" s="11"/>
      <c r="L267" s="11"/>
      <c r="M267" s="11"/>
      <c r="N267" s="11"/>
      <c r="O267" s="11"/>
      <c r="P267" s="11"/>
    </row>
    <row r="268" spans="1:16" x14ac:dyDescent="0.25">
      <c r="A268" t="s">
        <v>14</v>
      </c>
      <c r="B268" s="4" t="s">
        <v>481</v>
      </c>
      <c r="C268" s="11">
        <v>33792108</v>
      </c>
      <c r="D268" s="11">
        <v>0</v>
      </c>
      <c r="E268" s="11">
        <v>11563800</v>
      </c>
      <c r="F268" s="11">
        <f t="shared" si="89"/>
        <v>45355908</v>
      </c>
      <c r="G268" s="11">
        <v>0</v>
      </c>
      <c r="H268" s="11">
        <f t="shared" si="80"/>
        <v>45355908</v>
      </c>
      <c r="I268" s="12"/>
      <c r="J268" s="10"/>
      <c r="K268" s="11"/>
      <c r="L268" s="11"/>
      <c r="M268" s="11"/>
      <c r="N268" s="11"/>
      <c r="O268" s="11"/>
      <c r="P268" s="11"/>
    </row>
    <row r="269" spans="1:16" x14ac:dyDescent="0.25">
      <c r="A269" t="s">
        <v>14</v>
      </c>
      <c r="B269" s="4" t="s">
        <v>483</v>
      </c>
      <c r="C269" s="11">
        <v>13719000</v>
      </c>
      <c r="D269" s="11">
        <v>0</v>
      </c>
      <c r="E269" s="11">
        <v>3026000</v>
      </c>
      <c r="F269" s="11">
        <f t="shared" si="89"/>
        <v>16745000</v>
      </c>
      <c r="G269" s="11">
        <v>0</v>
      </c>
      <c r="H269" s="11">
        <f t="shared" si="80"/>
        <v>16745000</v>
      </c>
      <c r="I269" s="12"/>
      <c r="J269" s="10"/>
      <c r="K269" s="11"/>
      <c r="L269" s="11"/>
      <c r="M269" s="11"/>
      <c r="N269" s="11"/>
      <c r="O269" s="11"/>
      <c r="P269" s="11"/>
    </row>
    <row r="270" spans="1:16" x14ac:dyDescent="0.25">
      <c r="A270" t="s">
        <v>14</v>
      </c>
      <c r="B270" s="4" t="s">
        <v>484</v>
      </c>
      <c r="C270" s="11">
        <v>0</v>
      </c>
      <c r="D270" s="11">
        <v>0</v>
      </c>
      <c r="E270" s="11">
        <v>252561972.25999999</v>
      </c>
      <c r="F270" s="11">
        <f t="shared" si="89"/>
        <v>252561972.25999999</v>
      </c>
      <c r="G270" s="11">
        <v>0</v>
      </c>
      <c r="H270" s="11">
        <f t="shared" si="80"/>
        <v>252561972.25999999</v>
      </c>
      <c r="I270" s="12"/>
      <c r="J270" s="10"/>
      <c r="K270" s="11"/>
      <c r="L270" s="11"/>
      <c r="M270" s="11"/>
      <c r="N270" s="11"/>
      <c r="O270" s="11"/>
      <c r="P270" s="11"/>
    </row>
    <row r="271" spans="1:16" x14ac:dyDescent="0.25">
      <c r="A271" t="s">
        <v>14</v>
      </c>
      <c r="B271" s="4" t="s">
        <v>485</v>
      </c>
      <c r="C271" s="11">
        <v>222173746.18000001</v>
      </c>
      <c r="D271" s="11">
        <v>0</v>
      </c>
      <c r="E271" s="11">
        <v>2153117</v>
      </c>
      <c r="F271" s="11">
        <f t="shared" si="89"/>
        <v>224326863.18000001</v>
      </c>
      <c r="G271" s="11">
        <v>0</v>
      </c>
      <c r="H271" s="11">
        <f t="shared" si="80"/>
        <v>224326863.18000001</v>
      </c>
      <c r="I271" s="12"/>
      <c r="J271" s="10"/>
      <c r="K271" s="11"/>
      <c r="L271" s="11"/>
      <c r="M271" s="11"/>
      <c r="N271" s="11"/>
      <c r="O271" s="11"/>
      <c r="P271" s="11"/>
    </row>
    <row r="272" spans="1:16" x14ac:dyDescent="0.25">
      <c r="A272" t="s">
        <v>14</v>
      </c>
      <c r="B272" s="4" t="s">
        <v>486</v>
      </c>
      <c r="C272" s="11">
        <v>25734155.699999999</v>
      </c>
      <c r="D272" s="11">
        <v>0</v>
      </c>
      <c r="E272" s="11">
        <v>25937809.800000001</v>
      </c>
      <c r="F272" s="11">
        <f t="shared" si="89"/>
        <v>51671965.5</v>
      </c>
      <c r="G272" s="11">
        <v>0</v>
      </c>
      <c r="H272" s="11">
        <f t="shared" si="80"/>
        <v>51671965.5</v>
      </c>
      <c r="I272" s="12"/>
      <c r="J272" s="10"/>
      <c r="K272" s="11"/>
      <c r="L272" s="11"/>
      <c r="M272" s="11"/>
      <c r="N272" s="11"/>
      <c r="O272" s="11"/>
      <c r="P272" s="11"/>
    </row>
    <row r="273" spans="1:16" x14ac:dyDescent="0.25">
      <c r="A273" t="s">
        <v>14</v>
      </c>
      <c r="B273" s="4" t="s">
        <v>487</v>
      </c>
      <c r="C273" s="11">
        <v>12737018</v>
      </c>
      <c r="D273" s="11">
        <v>0</v>
      </c>
      <c r="E273" s="11">
        <v>26938954</v>
      </c>
      <c r="F273" s="11">
        <f t="shared" si="89"/>
        <v>39675972</v>
      </c>
      <c r="G273" s="11">
        <v>0</v>
      </c>
      <c r="H273" s="11">
        <f t="shared" si="80"/>
        <v>39675972</v>
      </c>
      <c r="I273" s="12"/>
      <c r="J273" s="10"/>
      <c r="K273" s="11"/>
      <c r="L273" s="11"/>
      <c r="M273" s="11"/>
      <c r="N273" s="11"/>
      <c r="O273" s="11"/>
      <c r="P273" s="11"/>
    </row>
    <row r="274" spans="1:16" x14ac:dyDescent="0.25">
      <c r="A274" t="s">
        <v>14</v>
      </c>
      <c r="B274" s="4" t="s">
        <v>488</v>
      </c>
      <c r="C274" s="11">
        <v>555374.92000000004</v>
      </c>
      <c r="D274" s="11">
        <v>0</v>
      </c>
      <c r="E274" s="11">
        <v>266000</v>
      </c>
      <c r="F274" s="11">
        <f t="shared" si="89"/>
        <v>821374.92</v>
      </c>
      <c r="G274" s="11">
        <v>0</v>
      </c>
      <c r="H274" s="11">
        <f t="shared" si="80"/>
        <v>821374.92</v>
      </c>
      <c r="I274" s="12"/>
      <c r="J274" s="10"/>
      <c r="K274" s="11"/>
      <c r="L274" s="11"/>
      <c r="M274" s="11"/>
      <c r="N274" s="11"/>
      <c r="O274" s="11"/>
      <c r="P274" s="11"/>
    </row>
    <row r="275" spans="1:16" x14ac:dyDescent="0.25">
      <c r="A275" t="s">
        <v>14</v>
      </c>
      <c r="B275" s="20" t="s">
        <v>490</v>
      </c>
      <c r="C275" s="21">
        <f>SUM(C276:C277)</f>
        <v>0</v>
      </c>
      <c r="D275" s="21">
        <f t="shared" ref="D275:H275" si="90">SUM(D276:D277)</f>
        <v>5688608</v>
      </c>
      <c r="E275" s="21">
        <f t="shared" si="90"/>
        <v>0</v>
      </c>
      <c r="F275" s="21">
        <f t="shared" si="90"/>
        <v>-5688608</v>
      </c>
      <c r="G275" s="21">
        <f t="shared" si="90"/>
        <v>0</v>
      </c>
      <c r="H275" s="21">
        <f t="shared" si="90"/>
        <v>-5688608</v>
      </c>
      <c r="I275" s="12"/>
      <c r="J275" s="10"/>
      <c r="K275" s="11"/>
      <c r="L275" s="11"/>
      <c r="M275" s="11"/>
      <c r="N275" s="11"/>
      <c r="O275" s="11"/>
      <c r="P275" s="11"/>
    </row>
    <row r="276" spans="1:16" x14ac:dyDescent="0.25">
      <c r="A276" t="s">
        <v>14</v>
      </c>
      <c r="B276" s="4" t="s">
        <v>492</v>
      </c>
      <c r="C276" s="11">
        <v>0</v>
      </c>
      <c r="D276" s="11">
        <v>5261075</v>
      </c>
      <c r="E276" s="11">
        <v>0</v>
      </c>
      <c r="F276" s="11">
        <f>C276+E276-D276</f>
        <v>-5261075</v>
      </c>
      <c r="G276" s="11">
        <v>0</v>
      </c>
      <c r="H276" s="11">
        <f t="shared" si="80"/>
        <v>-5261075</v>
      </c>
      <c r="I276" s="12"/>
      <c r="J276" s="10"/>
      <c r="K276" s="11"/>
      <c r="L276" s="11"/>
      <c r="M276" s="11"/>
      <c r="N276" s="11"/>
      <c r="O276" s="11"/>
      <c r="P276" s="11"/>
    </row>
    <row r="277" spans="1:16" x14ac:dyDescent="0.25">
      <c r="A277" t="s">
        <v>14</v>
      </c>
      <c r="B277" s="4" t="s">
        <v>493</v>
      </c>
      <c r="C277" s="11">
        <v>0</v>
      </c>
      <c r="D277" s="11">
        <v>427533</v>
      </c>
      <c r="E277" s="11">
        <v>0</v>
      </c>
      <c r="F277" s="11">
        <f>C277+E277-D277</f>
        <v>-427533</v>
      </c>
      <c r="G277" s="11">
        <v>0</v>
      </c>
      <c r="H277" s="11">
        <f t="shared" si="80"/>
        <v>-427533</v>
      </c>
      <c r="I277" s="12"/>
      <c r="J277" s="10"/>
      <c r="K277" s="11"/>
      <c r="L277" s="11"/>
      <c r="M277" s="11"/>
      <c r="N277" s="11"/>
      <c r="O277" s="11"/>
      <c r="P277" s="11"/>
    </row>
    <row r="278" spans="1:16" x14ac:dyDescent="0.25">
      <c r="A278" t="s">
        <v>14</v>
      </c>
      <c r="B278" s="15">
        <v>4.4000000000000004</v>
      </c>
      <c r="C278" s="16">
        <f>C279+C287+C290+C292</f>
        <v>9763206833.25</v>
      </c>
      <c r="D278" s="16">
        <f>D279+D287+D290+D292</f>
        <v>167021005</v>
      </c>
      <c r="E278" s="16">
        <f>E279+E287+E290+E292</f>
        <v>2754812565.8000002</v>
      </c>
      <c r="F278" s="16">
        <f>F279+F287+F290+F292</f>
        <v>12350998394.049999</v>
      </c>
      <c r="G278" s="16">
        <f>G279+G287+G290+G292</f>
        <v>0</v>
      </c>
      <c r="H278" s="16">
        <f>H279+H287+H290+H292</f>
        <v>12350998394.049999</v>
      </c>
      <c r="I278" s="12"/>
      <c r="J278" s="10"/>
      <c r="K278" s="11"/>
      <c r="L278" s="11"/>
      <c r="M278" s="11"/>
      <c r="N278" s="11"/>
      <c r="O278" s="11"/>
      <c r="P278" s="11"/>
    </row>
    <row r="279" spans="1:16" x14ac:dyDescent="0.25">
      <c r="A279" t="s">
        <v>14</v>
      </c>
      <c r="B279" s="20" t="s">
        <v>495</v>
      </c>
      <c r="C279" s="21">
        <f>SUM(C280:C286)</f>
        <v>6050435554.5500002</v>
      </c>
      <c r="D279" s="21">
        <f t="shared" ref="D279:H279" si="91">SUM(D280:D286)</f>
        <v>5</v>
      </c>
      <c r="E279" s="21">
        <f t="shared" si="91"/>
        <v>1713068763</v>
      </c>
      <c r="F279" s="21">
        <f t="shared" si="91"/>
        <v>7763504312.5500002</v>
      </c>
      <c r="G279" s="21">
        <f t="shared" si="91"/>
        <v>0</v>
      </c>
      <c r="H279" s="21">
        <f t="shared" si="91"/>
        <v>7763504312.5500002</v>
      </c>
      <c r="I279" s="12"/>
      <c r="J279" s="10"/>
      <c r="K279" s="11"/>
      <c r="L279" s="11"/>
      <c r="M279" s="11"/>
      <c r="N279" s="11"/>
      <c r="O279" s="11"/>
      <c r="P279" s="11"/>
    </row>
    <row r="280" spans="1:16" x14ac:dyDescent="0.25">
      <c r="A280" t="s">
        <v>14</v>
      </c>
      <c r="B280" s="4" t="s">
        <v>497</v>
      </c>
      <c r="C280" s="11">
        <v>2264076552.5500002</v>
      </c>
      <c r="D280" s="11">
        <v>5</v>
      </c>
      <c r="E280" s="11">
        <v>695588470</v>
      </c>
      <c r="F280" s="11">
        <f t="shared" ref="F280:F286" si="92">C280+E280-D280</f>
        <v>2959665017.5500002</v>
      </c>
      <c r="G280" s="11">
        <v>0</v>
      </c>
      <c r="H280" s="11">
        <f t="shared" si="80"/>
        <v>2959665017.5500002</v>
      </c>
      <c r="I280" s="12"/>
      <c r="J280" s="10"/>
      <c r="K280" s="11"/>
      <c r="L280" s="11"/>
      <c r="M280" s="11"/>
      <c r="N280" s="11"/>
      <c r="O280" s="11"/>
      <c r="P280" s="11"/>
    </row>
    <row r="281" spans="1:16" x14ac:dyDescent="0.25">
      <c r="A281" t="s">
        <v>14</v>
      </c>
      <c r="B281" s="4" t="s">
        <v>499</v>
      </c>
      <c r="C281" s="11">
        <v>640374179</v>
      </c>
      <c r="D281" s="11">
        <v>0</v>
      </c>
      <c r="E281" s="11">
        <v>111358634</v>
      </c>
      <c r="F281" s="11">
        <f t="shared" si="92"/>
        <v>751732813</v>
      </c>
      <c r="G281" s="11">
        <v>0</v>
      </c>
      <c r="H281" s="11">
        <f t="shared" si="80"/>
        <v>751732813</v>
      </c>
      <c r="I281" s="12"/>
      <c r="J281" s="10"/>
      <c r="K281" s="11"/>
      <c r="L281" s="11"/>
      <c r="M281" s="11"/>
      <c r="N281" s="11"/>
      <c r="O281" s="11"/>
      <c r="P281" s="11"/>
    </row>
    <row r="282" spans="1:16" x14ac:dyDescent="0.25">
      <c r="A282" t="s">
        <v>14</v>
      </c>
      <c r="B282" s="4" t="s">
        <v>501</v>
      </c>
      <c r="C282" s="11">
        <v>2203505784</v>
      </c>
      <c r="D282" s="11">
        <v>0</v>
      </c>
      <c r="E282" s="11">
        <v>679188482</v>
      </c>
      <c r="F282" s="11">
        <f t="shared" si="92"/>
        <v>2882694266</v>
      </c>
      <c r="G282" s="11">
        <v>0</v>
      </c>
      <c r="H282" s="11">
        <f t="shared" si="80"/>
        <v>2882694266</v>
      </c>
      <c r="I282" s="12"/>
      <c r="J282" s="10"/>
      <c r="K282" s="11"/>
      <c r="L282" s="11"/>
      <c r="M282" s="11"/>
      <c r="N282" s="11"/>
      <c r="O282" s="11"/>
      <c r="P282" s="11"/>
    </row>
    <row r="283" spans="1:16" x14ac:dyDescent="0.25">
      <c r="A283" t="s">
        <v>14</v>
      </c>
      <c r="B283" s="4" t="s">
        <v>503</v>
      </c>
      <c r="C283" s="11">
        <v>108507269</v>
      </c>
      <c r="D283" s="11">
        <v>0</v>
      </c>
      <c r="E283" s="11">
        <v>0</v>
      </c>
      <c r="F283" s="11">
        <f t="shared" si="92"/>
        <v>108507269</v>
      </c>
      <c r="G283" s="11">
        <v>0</v>
      </c>
      <c r="H283" s="11">
        <f t="shared" si="80"/>
        <v>108507269</v>
      </c>
      <c r="I283" s="12"/>
      <c r="J283" s="10"/>
      <c r="K283" s="11"/>
      <c r="L283" s="11"/>
      <c r="M283" s="11"/>
      <c r="N283" s="11"/>
      <c r="O283" s="11"/>
      <c r="P283" s="11"/>
    </row>
    <row r="284" spans="1:16" x14ac:dyDescent="0.25">
      <c r="A284" t="s">
        <v>14</v>
      </c>
      <c r="B284" s="4" t="s">
        <v>505</v>
      </c>
      <c r="C284" s="11">
        <v>94137084</v>
      </c>
      <c r="D284" s="11">
        <v>0</v>
      </c>
      <c r="E284" s="11">
        <v>29034017</v>
      </c>
      <c r="F284" s="11">
        <f t="shared" si="92"/>
        <v>123171101</v>
      </c>
      <c r="G284" s="11">
        <v>0</v>
      </c>
      <c r="H284" s="11">
        <f t="shared" si="80"/>
        <v>123171101</v>
      </c>
      <c r="I284" s="12"/>
      <c r="J284" s="10"/>
      <c r="K284" s="11"/>
      <c r="L284" s="11"/>
      <c r="M284" s="11"/>
      <c r="N284" s="11"/>
      <c r="O284" s="11"/>
      <c r="P284" s="11"/>
    </row>
    <row r="285" spans="1:16" x14ac:dyDescent="0.25">
      <c r="A285" t="s">
        <v>14</v>
      </c>
      <c r="B285" s="4" t="s">
        <v>507</v>
      </c>
      <c r="C285" s="11">
        <v>644978592</v>
      </c>
      <c r="D285" s="11">
        <v>0</v>
      </c>
      <c r="E285" s="11">
        <v>197899160</v>
      </c>
      <c r="F285" s="11">
        <f t="shared" si="92"/>
        <v>842877752</v>
      </c>
      <c r="G285" s="11">
        <v>0</v>
      </c>
      <c r="H285" s="11">
        <f t="shared" si="80"/>
        <v>842877752</v>
      </c>
      <c r="I285" s="12"/>
      <c r="J285" s="10"/>
      <c r="K285" s="11"/>
      <c r="L285" s="11"/>
      <c r="M285" s="11"/>
      <c r="N285" s="11"/>
      <c r="O285" s="11"/>
      <c r="P285" s="11"/>
    </row>
    <row r="286" spans="1:16" x14ac:dyDescent="0.25">
      <c r="A286" t="s">
        <v>14</v>
      </c>
      <c r="B286" s="4" t="s">
        <v>508</v>
      </c>
      <c r="C286" s="11">
        <v>94856094</v>
      </c>
      <c r="D286" s="11">
        <v>0</v>
      </c>
      <c r="E286" s="11">
        <v>0</v>
      </c>
      <c r="F286" s="11">
        <f t="shared" si="92"/>
        <v>94856094</v>
      </c>
      <c r="G286" s="11">
        <v>0</v>
      </c>
      <c r="H286" s="11">
        <f t="shared" si="80"/>
        <v>94856094</v>
      </c>
      <c r="I286" s="12"/>
      <c r="J286" s="10"/>
      <c r="K286" s="11"/>
      <c r="L286" s="11"/>
      <c r="M286" s="11"/>
      <c r="N286" s="11"/>
      <c r="O286" s="11"/>
      <c r="P286" s="11"/>
    </row>
    <row r="287" spans="1:16" x14ac:dyDescent="0.25">
      <c r="A287" t="s">
        <v>14</v>
      </c>
      <c r="B287" s="20" t="s">
        <v>509</v>
      </c>
      <c r="C287" s="21">
        <f>SUM(C288:C289)</f>
        <v>542442668.28999996</v>
      </c>
      <c r="D287" s="21">
        <f>SUM(D288:D289)</f>
        <v>0</v>
      </c>
      <c r="E287" s="21">
        <f>SUM(E288:E289)</f>
        <v>192671365.39999998</v>
      </c>
      <c r="F287" s="21">
        <f>SUM(F288:F289)</f>
        <v>735114033.69000006</v>
      </c>
      <c r="G287" s="21">
        <f>SUM(G288:G289)</f>
        <v>0</v>
      </c>
      <c r="H287" s="21">
        <f>SUM(H288:H289)</f>
        <v>735114033.69000006</v>
      </c>
      <c r="I287" s="12"/>
      <c r="J287" s="10"/>
      <c r="K287" s="11"/>
      <c r="L287" s="11"/>
      <c r="M287" s="11"/>
      <c r="N287" s="11"/>
      <c r="O287" s="11"/>
      <c r="P287" s="11"/>
    </row>
    <row r="288" spans="1:16" x14ac:dyDescent="0.25">
      <c r="A288" t="s">
        <v>14</v>
      </c>
      <c r="B288" s="4" t="s">
        <v>511</v>
      </c>
      <c r="C288" s="11">
        <v>384857351.49000001</v>
      </c>
      <c r="D288" s="11">
        <v>0</v>
      </c>
      <c r="E288" s="11">
        <f>106643320.82+45948434.94</f>
        <v>152591755.75999999</v>
      </c>
      <c r="F288" s="11">
        <f>C288+E288-D288</f>
        <v>537449107.25</v>
      </c>
      <c r="G288" s="11">
        <v>0</v>
      </c>
      <c r="H288" s="11">
        <f t="shared" si="80"/>
        <v>537449107.25</v>
      </c>
      <c r="I288" s="12"/>
      <c r="J288" s="10"/>
      <c r="K288" s="11"/>
      <c r="L288" s="11"/>
      <c r="M288" s="11"/>
      <c r="N288" s="11"/>
      <c r="O288" s="11"/>
      <c r="P288" s="11"/>
    </row>
    <row r="289" spans="1:16" x14ac:dyDescent="0.25">
      <c r="A289" t="s">
        <v>14</v>
      </c>
      <c r="B289" s="4" t="s">
        <v>512</v>
      </c>
      <c r="C289" s="11">
        <v>157585316.80000001</v>
      </c>
      <c r="D289" s="11">
        <v>0</v>
      </c>
      <c r="E289" s="11">
        <v>40079609.640000001</v>
      </c>
      <c r="F289" s="11">
        <f>C289+E289-D289</f>
        <v>197664926.44</v>
      </c>
      <c r="G289" s="11">
        <v>0</v>
      </c>
      <c r="H289" s="11">
        <f t="shared" si="80"/>
        <v>197664926.44</v>
      </c>
      <c r="I289" s="12"/>
      <c r="J289" s="10"/>
      <c r="K289" s="11"/>
      <c r="L289" s="11"/>
      <c r="M289" s="11"/>
      <c r="N289" s="11"/>
      <c r="O289" s="11"/>
      <c r="P289" s="11"/>
    </row>
    <row r="290" spans="1:16" x14ac:dyDescent="0.25">
      <c r="A290" t="s">
        <v>14</v>
      </c>
      <c r="B290" s="20" t="s">
        <v>514</v>
      </c>
      <c r="C290" s="21">
        <f>SUM(C291)</f>
        <v>2109084758.4300001</v>
      </c>
      <c r="D290" s="21">
        <f t="shared" ref="D290:H290" si="93">SUM(D291)</f>
        <v>0</v>
      </c>
      <c r="E290" s="21">
        <f t="shared" si="93"/>
        <v>801788324.39999998</v>
      </c>
      <c r="F290" s="21">
        <f t="shared" si="93"/>
        <v>2910873082.8299999</v>
      </c>
      <c r="G290" s="21">
        <f t="shared" si="93"/>
        <v>0</v>
      </c>
      <c r="H290" s="21">
        <f t="shared" si="93"/>
        <v>2910873082.8299999</v>
      </c>
      <c r="I290" s="12"/>
      <c r="J290" s="10"/>
      <c r="K290" s="11"/>
      <c r="L290" s="11"/>
      <c r="M290" s="11"/>
      <c r="N290" s="11"/>
      <c r="O290" s="11"/>
      <c r="P290" s="11"/>
    </row>
    <row r="291" spans="1:16" x14ac:dyDescent="0.25">
      <c r="A291" t="s">
        <v>14</v>
      </c>
      <c r="B291" s="4" t="s">
        <v>516</v>
      </c>
      <c r="C291" s="11">
        <v>2109084758.4300001</v>
      </c>
      <c r="D291" s="11">
        <v>0</v>
      </c>
      <c r="E291" s="11">
        <v>801788324.39999998</v>
      </c>
      <c r="F291" s="11">
        <f>C291+E291-D291</f>
        <v>2910873082.8299999</v>
      </c>
      <c r="G291" s="11">
        <v>0</v>
      </c>
      <c r="H291" s="11">
        <f t="shared" si="80"/>
        <v>2910873082.8299999</v>
      </c>
      <c r="I291" s="12"/>
      <c r="J291" s="10"/>
      <c r="K291" s="11"/>
      <c r="L291" s="11"/>
      <c r="M291" s="11"/>
      <c r="N291" s="11"/>
      <c r="O291" s="11"/>
      <c r="P291" s="11"/>
    </row>
    <row r="292" spans="1:16" x14ac:dyDescent="0.25">
      <c r="A292" t="s">
        <v>14</v>
      </c>
      <c r="B292" s="20" t="s">
        <v>518</v>
      </c>
      <c r="C292" s="21">
        <f>SUM(C293:C295)</f>
        <v>1061243851.98</v>
      </c>
      <c r="D292" s="21">
        <f t="shared" ref="D292:H292" si="94">SUM(D293:D295)</f>
        <v>167021000</v>
      </c>
      <c r="E292" s="21">
        <f t="shared" si="94"/>
        <v>47284113</v>
      </c>
      <c r="F292" s="21">
        <f t="shared" si="94"/>
        <v>941506964.98000002</v>
      </c>
      <c r="G292" s="21">
        <f t="shared" si="94"/>
        <v>0</v>
      </c>
      <c r="H292" s="21">
        <f t="shared" si="94"/>
        <v>941506964.98000002</v>
      </c>
      <c r="I292" s="12"/>
      <c r="J292" s="10"/>
      <c r="K292" s="11"/>
      <c r="L292" s="11"/>
      <c r="M292" s="11"/>
      <c r="N292" s="11"/>
      <c r="O292" s="11"/>
      <c r="P292" s="11"/>
    </row>
    <row r="293" spans="1:16" x14ac:dyDescent="0.25">
      <c r="A293" t="s">
        <v>14</v>
      </c>
      <c r="B293" s="4" t="s">
        <v>519</v>
      </c>
      <c r="C293" s="11">
        <v>333169188.26999998</v>
      </c>
      <c r="D293" s="11">
        <v>0</v>
      </c>
      <c r="E293" s="11">
        <v>36500000</v>
      </c>
      <c r="F293" s="11">
        <f>C293+E293-D293</f>
        <v>369669188.26999998</v>
      </c>
      <c r="G293" s="11">
        <v>0</v>
      </c>
      <c r="H293" s="11">
        <f t="shared" si="80"/>
        <v>369669188.26999998</v>
      </c>
      <c r="I293" s="12"/>
      <c r="J293" s="10"/>
      <c r="K293" s="11"/>
      <c r="L293" s="11"/>
      <c r="M293" s="11"/>
      <c r="N293" s="11"/>
      <c r="O293" s="11"/>
      <c r="P293" s="11"/>
    </row>
    <row r="294" spans="1:16" x14ac:dyDescent="0.25">
      <c r="A294" t="s">
        <v>14</v>
      </c>
      <c r="B294" s="4" t="s">
        <v>521</v>
      </c>
      <c r="C294" s="11">
        <v>522842612.70999998</v>
      </c>
      <c r="D294" s="11">
        <v>0</v>
      </c>
      <c r="E294" s="11">
        <v>0</v>
      </c>
      <c r="F294" s="11">
        <f>C294+E294-D294</f>
        <v>522842612.70999998</v>
      </c>
      <c r="G294" s="11">
        <v>0</v>
      </c>
      <c r="H294" s="11">
        <f t="shared" si="80"/>
        <v>522842612.70999998</v>
      </c>
      <c r="I294" s="12"/>
      <c r="J294" s="10"/>
      <c r="K294" s="11"/>
      <c r="L294" s="11"/>
      <c r="M294" s="11"/>
      <c r="N294" s="11"/>
      <c r="O294" s="11"/>
      <c r="P294" s="11"/>
    </row>
    <row r="295" spans="1:16" x14ac:dyDescent="0.25">
      <c r="A295" t="s">
        <v>14</v>
      </c>
      <c r="B295" s="4" t="s">
        <v>523</v>
      </c>
      <c r="C295" s="11">
        <v>205232051</v>
      </c>
      <c r="D295" s="11">
        <v>167021000</v>
      </c>
      <c r="E295" s="11">
        <v>10784113</v>
      </c>
      <c r="F295" s="11">
        <f>C295+E295-D295</f>
        <v>48995164</v>
      </c>
      <c r="G295" s="11">
        <v>0</v>
      </c>
      <c r="H295" s="11">
        <f t="shared" si="80"/>
        <v>48995164</v>
      </c>
      <c r="I295" s="12"/>
      <c r="J295" s="10"/>
      <c r="K295" s="11"/>
      <c r="L295" s="11"/>
      <c r="M295" s="11"/>
      <c r="N295" s="11"/>
      <c r="O295" s="11"/>
      <c r="P295" s="11"/>
    </row>
    <row r="296" spans="1:16" x14ac:dyDescent="0.25">
      <c r="A296" t="s">
        <v>14</v>
      </c>
      <c r="B296" s="15">
        <v>4.8</v>
      </c>
      <c r="C296" s="16">
        <f>C297+C300+C302+C306</f>
        <v>129407528.89999999</v>
      </c>
      <c r="D296" s="16">
        <f>D297+D300+D302+D306</f>
        <v>7559256</v>
      </c>
      <c r="E296" s="16">
        <f>E297+E300+E302+E306</f>
        <v>577457343.70999992</v>
      </c>
      <c r="F296" s="16">
        <f>F297+F300+F302+F306</f>
        <v>699305616.6099999</v>
      </c>
      <c r="G296" s="16">
        <f>G297+G300+G302+G306</f>
        <v>0</v>
      </c>
      <c r="H296" s="16">
        <f>H297+H300+H302+H306</f>
        <v>699305616.6099999</v>
      </c>
      <c r="I296" s="12"/>
      <c r="J296" s="10"/>
      <c r="K296" s="11"/>
      <c r="L296" s="11"/>
      <c r="M296" s="11"/>
      <c r="N296" s="11"/>
      <c r="O296" s="11"/>
      <c r="P296" s="11"/>
    </row>
    <row r="297" spans="1:16" x14ac:dyDescent="0.25">
      <c r="A297" t="s">
        <v>14</v>
      </c>
      <c r="B297" s="20" t="s">
        <v>525</v>
      </c>
      <c r="C297" s="21">
        <f>SUM(C298:C299)</f>
        <v>75175093.819999993</v>
      </c>
      <c r="D297" s="21">
        <f>SUM(D298:D299)</f>
        <v>1400256</v>
      </c>
      <c r="E297" s="21">
        <f>SUM(E298:E299)</f>
        <v>492249982.09999996</v>
      </c>
      <c r="F297" s="21">
        <f>SUM(F298:F299)</f>
        <v>566024819.91999996</v>
      </c>
      <c r="G297" s="21">
        <f>SUM(G298:G299)</f>
        <v>0</v>
      </c>
      <c r="H297" s="21">
        <f>SUM(H298:H299)</f>
        <v>566024819.91999996</v>
      </c>
      <c r="I297" s="12"/>
      <c r="J297" s="10"/>
      <c r="K297" s="11"/>
      <c r="L297" s="11"/>
      <c r="M297" s="11"/>
      <c r="N297" s="11"/>
      <c r="O297" s="11"/>
      <c r="P297" s="11"/>
    </row>
    <row r="298" spans="1:16" x14ac:dyDescent="0.25">
      <c r="A298" t="s">
        <v>14</v>
      </c>
      <c r="B298" s="4" t="s">
        <v>528</v>
      </c>
      <c r="C298" s="11">
        <v>71828632.859999999</v>
      </c>
      <c r="D298" s="11">
        <v>1400256</v>
      </c>
      <c r="E298" s="11">
        <v>26934335.27</v>
      </c>
      <c r="F298" s="11">
        <f>C298+E298-D298</f>
        <v>97362712.129999995</v>
      </c>
      <c r="G298" s="11">
        <v>0</v>
      </c>
      <c r="H298" s="11">
        <f t="shared" si="80"/>
        <v>97362712.129999995</v>
      </c>
      <c r="I298" s="12"/>
      <c r="J298" s="10"/>
      <c r="K298" s="11"/>
      <c r="L298" s="11"/>
      <c r="M298" s="11"/>
      <c r="N298" s="11"/>
      <c r="O298" s="11"/>
      <c r="P298" s="11"/>
    </row>
    <row r="299" spans="1:16" x14ac:dyDescent="0.25">
      <c r="A299" t="s">
        <v>14</v>
      </c>
      <c r="B299" s="4" t="s">
        <v>530</v>
      </c>
      <c r="C299" s="11">
        <v>3346460.96</v>
      </c>
      <c r="D299" s="11">
        <v>0</v>
      </c>
      <c r="E299" s="11">
        <v>465315646.82999998</v>
      </c>
      <c r="F299" s="11">
        <f>C299+E299-D299</f>
        <v>468662107.78999996</v>
      </c>
      <c r="G299" s="11">
        <v>0</v>
      </c>
      <c r="H299" s="11">
        <f t="shared" si="80"/>
        <v>468662107.78999996</v>
      </c>
      <c r="I299" s="12"/>
      <c r="J299" s="10"/>
      <c r="K299" s="11"/>
      <c r="L299" s="11"/>
      <c r="M299" s="11"/>
      <c r="N299" s="11"/>
      <c r="O299" s="11"/>
      <c r="P299" s="11"/>
    </row>
    <row r="300" spans="1:16" x14ac:dyDescent="0.25">
      <c r="A300" t="s">
        <v>14</v>
      </c>
      <c r="B300" s="20" t="s">
        <v>532</v>
      </c>
      <c r="C300" s="21">
        <f>SUM(C301)</f>
        <v>51929684.030000001</v>
      </c>
      <c r="D300" s="21">
        <f t="shared" ref="D300:H300" si="95">SUM(D301)</f>
        <v>6159000</v>
      </c>
      <c r="E300" s="21">
        <f t="shared" si="95"/>
        <v>85166598.609999999</v>
      </c>
      <c r="F300" s="21">
        <f t="shared" si="95"/>
        <v>130937282.63999999</v>
      </c>
      <c r="G300" s="21">
        <f t="shared" si="95"/>
        <v>0</v>
      </c>
      <c r="H300" s="21">
        <f t="shared" si="95"/>
        <v>130937282.63999999</v>
      </c>
      <c r="I300" s="12"/>
      <c r="J300" s="10"/>
      <c r="K300" s="11"/>
      <c r="L300" s="11"/>
      <c r="M300" s="11"/>
      <c r="N300" s="11"/>
      <c r="O300" s="11"/>
      <c r="P300" s="11"/>
    </row>
    <row r="301" spans="1:16" x14ac:dyDescent="0.25">
      <c r="A301" t="s">
        <v>14</v>
      </c>
      <c r="B301" s="4" t="s">
        <v>534</v>
      </c>
      <c r="C301" s="11">
        <v>51929684.030000001</v>
      </c>
      <c r="D301" s="11">
        <v>6159000</v>
      </c>
      <c r="E301" s="11">
        <f>69974847.61+15191751</f>
        <v>85166598.609999999</v>
      </c>
      <c r="F301" s="11">
        <f>C301+E301-D301</f>
        <v>130937282.63999999</v>
      </c>
      <c r="G301" s="11">
        <v>0</v>
      </c>
      <c r="H301" s="11">
        <f t="shared" ref="H301:H364" si="96">F301</f>
        <v>130937282.63999999</v>
      </c>
      <c r="I301" s="12"/>
      <c r="J301" s="10"/>
      <c r="K301" s="11"/>
      <c r="L301" s="11"/>
      <c r="M301" s="11"/>
      <c r="N301" s="11"/>
      <c r="O301" s="11"/>
      <c r="P301" s="11"/>
    </row>
    <row r="302" spans="1:16" x14ac:dyDescent="0.25">
      <c r="A302" t="s">
        <v>14</v>
      </c>
      <c r="B302" s="20" t="s">
        <v>535</v>
      </c>
      <c r="C302" s="21">
        <f>SUM(C303:C305)</f>
        <v>2301679.0499999998</v>
      </c>
      <c r="D302" s="21">
        <f t="shared" ref="D302:H302" si="97">SUM(D303:D305)</f>
        <v>0</v>
      </c>
      <c r="E302" s="21">
        <f t="shared" si="97"/>
        <v>2619</v>
      </c>
      <c r="F302" s="21">
        <f t="shared" si="97"/>
        <v>2304298.0499999998</v>
      </c>
      <c r="G302" s="21">
        <f t="shared" si="97"/>
        <v>0</v>
      </c>
      <c r="H302" s="21">
        <f t="shared" si="97"/>
        <v>2304298.0499999998</v>
      </c>
      <c r="I302" s="12"/>
      <c r="J302" s="10"/>
      <c r="K302" s="11"/>
      <c r="L302" s="11"/>
      <c r="M302" s="11"/>
      <c r="N302" s="11"/>
      <c r="O302" s="11"/>
      <c r="P302" s="11"/>
    </row>
    <row r="303" spans="1:16" x14ac:dyDescent="0.25">
      <c r="A303" t="s">
        <v>14</v>
      </c>
      <c r="B303" s="4" t="s">
        <v>537</v>
      </c>
      <c r="C303" s="11">
        <v>347114.05</v>
      </c>
      <c r="D303" s="11">
        <v>0</v>
      </c>
      <c r="E303" s="11">
        <v>2619</v>
      </c>
      <c r="F303" s="11">
        <f>C303+E303-D303</f>
        <v>349733.05</v>
      </c>
      <c r="G303" s="11">
        <v>0</v>
      </c>
      <c r="H303" s="11">
        <f t="shared" si="96"/>
        <v>349733.05</v>
      </c>
      <c r="I303" s="12"/>
      <c r="J303" s="10"/>
      <c r="K303" s="11"/>
      <c r="L303" s="11"/>
      <c r="M303" s="11"/>
      <c r="N303" s="11"/>
      <c r="O303" s="11"/>
      <c r="P303" s="11"/>
    </row>
    <row r="304" spans="1:16" x14ac:dyDescent="0.25">
      <c r="A304" t="s">
        <v>14</v>
      </c>
      <c r="B304" s="4" t="s">
        <v>539</v>
      </c>
      <c r="C304" s="11">
        <v>3181</v>
      </c>
      <c r="D304" s="11">
        <v>0</v>
      </c>
      <c r="E304" s="11">
        <v>0</v>
      </c>
      <c r="F304" s="11">
        <f>C304+E304-D304</f>
        <v>3181</v>
      </c>
      <c r="G304" s="11">
        <v>0</v>
      </c>
      <c r="H304" s="11">
        <f t="shared" si="96"/>
        <v>3181</v>
      </c>
      <c r="I304" s="12"/>
      <c r="J304" s="10"/>
      <c r="K304" s="11"/>
      <c r="L304" s="11"/>
      <c r="M304" s="11"/>
      <c r="N304" s="11"/>
      <c r="O304" s="11"/>
      <c r="P304" s="11"/>
    </row>
    <row r="305" spans="1:16" x14ac:dyDescent="0.25">
      <c r="A305" t="s">
        <v>14</v>
      </c>
      <c r="B305" s="4" t="s">
        <v>541</v>
      </c>
      <c r="C305" s="11">
        <v>1951384</v>
      </c>
      <c r="D305" s="11">
        <v>0</v>
      </c>
      <c r="E305" s="11">
        <v>0</v>
      </c>
      <c r="F305" s="11">
        <f>C305+E305-D305</f>
        <v>1951384</v>
      </c>
      <c r="G305" s="11">
        <v>0</v>
      </c>
      <c r="H305" s="11">
        <f t="shared" si="96"/>
        <v>1951384</v>
      </c>
      <c r="I305" s="12"/>
      <c r="J305" s="10"/>
      <c r="K305" s="11"/>
      <c r="L305" s="11"/>
      <c r="M305" s="11"/>
      <c r="N305" s="11"/>
      <c r="O305" s="11"/>
      <c r="P305" s="11"/>
    </row>
    <row r="306" spans="1:16" x14ac:dyDescent="0.25">
      <c r="A306" t="s">
        <v>14</v>
      </c>
      <c r="B306" s="20" t="s">
        <v>543</v>
      </c>
      <c r="C306" s="21">
        <f>SUM(C307)</f>
        <v>1072</v>
      </c>
      <c r="D306" s="21">
        <f t="shared" ref="D306:H306" si="98">SUM(D307)</f>
        <v>0</v>
      </c>
      <c r="E306" s="21">
        <f t="shared" si="98"/>
        <v>38144</v>
      </c>
      <c r="F306" s="21">
        <f t="shared" si="98"/>
        <v>39216</v>
      </c>
      <c r="G306" s="21">
        <f t="shared" si="98"/>
        <v>0</v>
      </c>
      <c r="H306" s="21">
        <f t="shared" si="98"/>
        <v>39216</v>
      </c>
      <c r="I306" s="12"/>
      <c r="J306" s="10"/>
      <c r="K306" s="11"/>
      <c r="L306" s="11"/>
      <c r="M306" s="11"/>
      <c r="N306" s="11"/>
      <c r="O306" s="11"/>
      <c r="P306" s="11"/>
    </row>
    <row r="307" spans="1:16" x14ac:dyDescent="0.25">
      <c r="A307" t="s">
        <v>14</v>
      </c>
      <c r="B307" s="4" t="s">
        <v>545</v>
      </c>
      <c r="C307" s="11">
        <v>1072</v>
      </c>
      <c r="D307" s="11">
        <v>0</v>
      </c>
      <c r="E307" s="11">
        <v>38144</v>
      </c>
      <c r="F307" s="11">
        <f>C307+E307-D307</f>
        <v>39216</v>
      </c>
      <c r="G307" s="11">
        <v>0</v>
      </c>
      <c r="H307" s="11">
        <f t="shared" si="96"/>
        <v>39216</v>
      </c>
      <c r="I307" s="12"/>
      <c r="J307" s="10"/>
      <c r="K307" s="11"/>
      <c r="L307" s="11"/>
      <c r="M307" s="11"/>
      <c r="N307" s="11"/>
      <c r="O307" s="11"/>
      <c r="P307" s="11"/>
    </row>
    <row r="308" spans="1:16" x14ac:dyDescent="0.25">
      <c r="A308" t="s">
        <v>14</v>
      </c>
      <c r="B308" s="7">
        <v>5</v>
      </c>
      <c r="C308" s="8">
        <f>C309+C351+C358+C365+C369+C395+C411</f>
        <v>10045938229.779999</v>
      </c>
      <c r="D308" s="8">
        <f>D309+D351+D358+D365+D369+D395+D411</f>
        <v>7852600940.0299997</v>
      </c>
      <c r="E308" s="8">
        <f>E309+E351+E358+E365+E369+E395+E411</f>
        <v>1083455279.9200001</v>
      </c>
      <c r="F308" s="8">
        <f>F309+F351+F358+F365+F369+F395+F411</f>
        <v>16815083889.889999</v>
      </c>
      <c r="G308" s="8">
        <f>G309+G351+G358+G365+G369+G395+G411</f>
        <v>0</v>
      </c>
      <c r="H308" s="8">
        <f>H309+H351+H358+H365+H369+H395+H411</f>
        <v>16815083889.889999</v>
      </c>
      <c r="I308" s="12"/>
      <c r="J308" s="10"/>
      <c r="K308" s="11"/>
      <c r="L308" s="11"/>
      <c r="M308" s="11"/>
      <c r="N308" s="11"/>
      <c r="O308" s="11"/>
      <c r="P308" s="11"/>
    </row>
    <row r="309" spans="1:16" x14ac:dyDescent="0.25">
      <c r="A309" t="s">
        <v>14</v>
      </c>
      <c r="B309" s="15">
        <v>5.0999999999999996</v>
      </c>
      <c r="C309" s="16">
        <f>C310+C322+C325+C332+C337+C348</f>
        <v>2540292957.6100001</v>
      </c>
      <c r="D309" s="16">
        <f t="shared" ref="D309:H309" si="99">D310+D322+D325+D332+D337+D348</f>
        <v>914046279</v>
      </c>
      <c r="E309" s="16">
        <f t="shared" si="99"/>
        <v>1052913857.92</v>
      </c>
      <c r="F309" s="16">
        <f t="shared" si="99"/>
        <v>2401425378.6900001</v>
      </c>
      <c r="G309" s="16">
        <f t="shared" si="99"/>
        <v>0</v>
      </c>
      <c r="H309" s="16">
        <f t="shared" si="99"/>
        <v>2401425378.6900001</v>
      </c>
      <c r="I309" s="12"/>
      <c r="J309" s="10"/>
      <c r="K309" s="11"/>
      <c r="L309" s="11"/>
      <c r="M309" s="11"/>
      <c r="N309" s="11"/>
      <c r="O309" s="11"/>
      <c r="P309" s="11"/>
    </row>
    <row r="310" spans="1:16" x14ac:dyDescent="0.25">
      <c r="A310" t="s">
        <v>14</v>
      </c>
      <c r="B310" s="20" t="s">
        <v>548</v>
      </c>
      <c r="C310" s="21">
        <f>SUM(C311:C321)</f>
        <v>939285276.34000003</v>
      </c>
      <c r="D310" s="21">
        <f t="shared" ref="D310:H310" si="100">SUM(D311:D321)</f>
        <v>203782377</v>
      </c>
      <c r="E310" s="21">
        <f t="shared" si="100"/>
        <v>0</v>
      </c>
      <c r="F310" s="21">
        <f t="shared" si="100"/>
        <v>1143067653.3400002</v>
      </c>
      <c r="G310" s="21">
        <f t="shared" si="100"/>
        <v>0</v>
      </c>
      <c r="H310" s="21">
        <f t="shared" si="100"/>
        <v>1143067653.3400002</v>
      </c>
      <c r="I310" s="12"/>
      <c r="J310" s="10"/>
      <c r="K310" s="11"/>
      <c r="L310" s="11"/>
      <c r="M310" s="11"/>
      <c r="N310" s="11"/>
      <c r="O310" s="11"/>
      <c r="P310" s="11"/>
    </row>
    <row r="311" spans="1:16" x14ac:dyDescent="0.25">
      <c r="A311" t="s">
        <v>14</v>
      </c>
      <c r="B311" s="4" t="s">
        <v>550</v>
      </c>
      <c r="C311" s="11">
        <v>590420127</v>
      </c>
      <c r="D311" s="11">
        <v>146923307</v>
      </c>
      <c r="E311" s="11">
        <v>0</v>
      </c>
      <c r="F311" s="11">
        <f t="shared" ref="F311:F321" si="101">C311+D311-E311</f>
        <v>737343434</v>
      </c>
      <c r="G311" s="11">
        <v>0</v>
      </c>
      <c r="H311" s="11">
        <f t="shared" si="96"/>
        <v>737343434</v>
      </c>
      <c r="I311" s="12"/>
      <c r="J311" s="10"/>
      <c r="K311" s="11"/>
      <c r="L311" s="11"/>
      <c r="M311" s="11"/>
      <c r="N311" s="11"/>
      <c r="O311" s="11"/>
      <c r="P311" s="11"/>
    </row>
    <row r="312" spans="1:16" x14ac:dyDescent="0.25">
      <c r="A312" t="s">
        <v>14</v>
      </c>
      <c r="B312" s="4" t="s">
        <v>552</v>
      </c>
      <c r="C312" s="11">
        <v>93481204</v>
      </c>
      <c r="D312" s="11">
        <v>23264036</v>
      </c>
      <c r="E312" s="11">
        <v>0</v>
      </c>
      <c r="F312" s="11">
        <f t="shared" si="101"/>
        <v>116745240</v>
      </c>
      <c r="G312" s="11">
        <v>0</v>
      </c>
      <c r="H312" s="11">
        <f t="shared" si="96"/>
        <v>116745240</v>
      </c>
      <c r="I312" s="12"/>
      <c r="J312" s="10"/>
      <c r="K312" s="11"/>
      <c r="L312" s="11"/>
      <c r="M312" s="11"/>
      <c r="N312" s="11"/>
      <c r="O312" s="11"/>
      <c r="P312" s="11"/>
    </row>
    <row r="313" spans="1:16" x14ac:dyDescent="0.25">
      <c r="A313" t="s">
        <v>14</v>
      </c>
      <c r="B313" s="4" t="s">
        <v>553</v>
      </c>
      <c r="C313" s="11">
        <v>16360110</v>
      </c>
      <c r="D313" s="11">
        <v>0</v>
      </c>
      <c r="E313" s="11">
        <v>0</v>
      </c>
      <c r="F313" s="11">
        <f t="shared" si="101"/>
        <v>16360110</v>
      </c>
      <c r="G313" s="11">
        <v>0</v>
      </c>
      <c r="H313" s="11">
        <f t="shared" si="96"/>
        <v>16360110</v>
      </c>
      <c r="I313" s="12"/>
      <c r="J313" s="10"/>
      <c r="K313" s="11"/>
      <c r="L313" s="11"/>
      <c r="M313" s="11"/>
      <c r="N313" s="11"/>
      <c r="O313" s="11"/>
      <c r="P313" s="11"/>
    </row>
    <row r="314" spans="1:16" x14ac:dyDescent="0.25">
      <c r="A314" t="s">
        <v>14</v>
      </c>
      <c r="B314" s="4" t="s">
        <v>554</v>
      </c>
      <c r="C314" s="11">
        <v>37496417</v>
      </c>
      <c r="D314" s="11">
        <v>14200487</v>
      </c>
      <c r="E314" s="11">
        <v>0</v>
      </c>
      <c r="F314" s="11">
        <f t="shared" si="101"/>
        <v>51696904</v>
      </c>
      <c r="G314" s="11">
        <v>0</v>
      </c>
      <c r="H314" s="11">
        <f t="shared" si="96"/>
        <v>51696904</v>
      </c>
      <c r="I314" s="12"/>
      <c r="J314" s="10"/>
      <c r="K314" s="11"/>
      <c r="L314" s="11"/>
      <c r="M314" s="11"/>
      <c r="N314" s="11"/>
      <c r="O314" s="11"/>
      <c r="P314" s="11"/>
    </row>
    <row r="315" spans="1:16" x14ac:dyDescent="0.25">
      <c r="A315" t="s">
        <v>14</v>
      </c>
      <c r="B315" s="4" t="s">
        <v>555</v>
      </c>
      <c r="C315" s="11">
        <v>33537002</v>
      </c>
      <c r="D315" s="11">
        <v>5807743</v>
      </c>
      <c r="E315" s="11">
        <v>0</v>
      </c>
      <c r="F315" s="11">
        <f t="shared" si="101"/>
        <v>39344745</v>
      </c>
      <c r="G315" s="11">
        <v>0</v>
      </c>
      <c r="H315" s="11">
        <f t="shared" si="96"/>
        <v>39344745</v>
      </c>
      <c r="I315" s="12"/>
      <c r="J315" s="10"/>
      <c r="K315" s="11"/>
      <c r="L315" s="11"/>
      <c r="M315" s="11"/>
      <c r="N315" s="11"/>
      <c r="O315" s="11"/>
      <c r="P315" s="11"/>
    </row>
    <row r="316" spans="1:16" x14ac:dyDescent="0.25">
      <c r="A316" t="s">
        <v>14</v>
      </c>
      <c r="B316" s="4" t="s">
        <v>556</v>
      </c>
      <c r="C316" s="11">
        <v>48521828.340000004</v>
      </c>
      <c r="D316" s="11">
        <v>0</v>
      </c>
      <c r="E316" s="11">
        <v>0</v>
      </c>
      <c r="F316" s="11">
        <f t="shared" si="101"/>
        <v>48521828.340000004</v>
      </c>
      <c r="G316" s="11">
        <v>0</v>
      </c>
      <c r="H316" s="11">
        <f t="shared" si="96"/>
        <v>48521828.340000004</v>
      </c>
      <c r="I316" s="12"/>
      <c r="J316" s="10"/>
      <c r="K316" s="11"/>
      <c r="L316" s="11"/>
      <c r="M316" s="11"/>
      <c r="N316" s="11"/>
      <c r="O316" s="11"/>
      <c r="P316" s="11"/>
    </row>
    <row r="317" spans="1:16" x14ac:dyDescent="0.25">
      <c r="A317" t="s">
        <v>14</v>
      </c>
      <c r="B317" s="4" t="s">
        <v>557</v>
      </c>
      <c r="C317" s="11">
        <v>11010136</v>
      </c>
      <c r="D317" s="11">
        <v>0</v>
      </c>
      <c r="E317" s="11">
        <v>0</v>
      </c>
      <c r="F317" s="11">
        <f t="shared" si="101"/>
        <v>11010136</v>
      </c>
      <c r="G317" s="11">
        <v>0</v>
      </c>
      <c r="H317" s="11">
        <f t="shared" si="96"/>
        <v>11010136</v>
      </c>
      <c r="I317" s="12"/>
      <c r="J317" s="10"/>
      <c r="K317" s="11"/>
      <c r="L317" s="11"/>
      <c r="M317" s="11"/>
      <c r="N317" s="11"/>
      <c r="O317" s="11"/>
      <c r="P317" s="11"/>
    </row>
    <row r="318" spans="1:16" x14ac:dyDescent="0.25">
      <c r="A318" t="s">
        <v>14</v>
      </c>
      <c r="B318" s="4" t="s">
        <v>559</v>
      </c>
      <c r="C318" s="11">
        <v>65201862</v>
      </c>
      <c r="D318" s="11">
        <v>361605</v>
      </c>
      <c r="E318" s="11">
        <v>0</v>
      </c>
      <c r="F318" s="11">
        <f t="shared" si="101"/>
        <v>65563467</v>
      </c>
      <c r="G318" s="11">
        <v>0</v>
      </c>
      <c r="H318" s="11">
        <f t="shared" si="96"/>
        <v>65563467</v>
      </c>
      <c r="I318" s="12"/>
      <c r="J318" s="10"/>
      <c r="K318" s="11"/>
      <c r="L318" s="11"/>
      <c r="M318" s="11"/>
      <c r="N318" s="11"/>
      <c r="O318" s="11"/>
      <c r="P318" s="11"/>
    </row>
    <row r="319" spans="1:16" x14ac:dyDescent="0.25">
      <c r="A319" t="s">
        <v>14</v>
      </c>
      <c r="B319" s="4" t="s">
        <v>560</v>
      </c>
      <c r="C319" s="11">
        <v>6190602</v>
      </c>
      <c r="D319" s="11">
        <v>43410</v>
      </c>
      <c r="E319" s="11">
        <v>0</v>
      </c>
      <c r="F319" s="11">
        <f t="shared" si="101"/>
        <v>6234012</v>
      </c>
      <c r="G319" s="11">
        <v>0</v>
      </c>
      <c r="H319" s="11">
        <f t="shared" si="96"/>
        <v>6234012</v>
      </c>
      <c r="I319" s="12"/>
      <c r="J319" s="10"/>
      <c r="K319" s="11"/>
      <c r="L319" s="11"/>
      <c r="M319" s="11"/>
      <c r="N319" s="11"/>
      <c r="O319" s="11"/>
      <c r="P319" s="11"/>
    </row>
    <row r="320" spans="1:16" x14ac:dyDescent="0.25">
      <c r="A320" t="s">
        <v>14</v>
      </c>
      <c r="B320" s="4" t="s">
        <v>562</v>
      </c>
      <c r="C320" s="11">
        <v>0</v>
      </c>
      <c r="D320" s="11">
        <v>5949200</v>
      </c>
      <c r="E320" s="11">
        <v>0</v>
      </c>
      <c r="F320" s="11">
        <f t="shared" si="101"/>
        <v>5949200</v>
      </c>
      <c r="G320" s="11">
        <v>0</v>
      </c>
      <c r="H320" s="11">
        <f t="shared" si="96"/>
        <v>5949200</v>
      </c>
      <c r="I320" s="12"/>
      <c r="J320" s="10"/>
      <c r="K320" s="11"/>
      <c r="L320" s="11"/>
      <c r="M320" s="11"/>
      <c r="N320" s="11"/>
      <c r="O320" s="11"/>
      <c r="P320" s="11"/>
    </row>
    <row r="321" spans="1:16" x14ac:dyDescent="0.25">
      <c r="A321" t="s">
        <v>14</v>
      </c>
      <c r="B321" s="4" t="s">
        <v>564</v>
      </c>
      <c r="C321" s="11">
        <v>37065988</v>
      </c>
      <c r="D321" s="11">
        <v>7232589</v>
      </c>
      <c r="E321" s="11">
        <v>0</v>
      </c>
      <c r="F321" s="11">
        <f t="shared" si="101"/>
        <v>44298577</v>
      </c>
      <c r="G321" s="11">
        <v>0</v>
      </c>
      <c r="H321" s="11">
        <f t="shared" si="96"/>
        <v>44298577</v>
      </c>
      <c r="I321" s="12"/>
      <c r="J321" s="10"/>
      <c r="K321" s="11"/>
      <c r="L321" s="11"/>
      <c r="M321" s="11"/>
      <c r="N321" s="11"/>
      <c r="O321" s="11"/>
      <c r="P321" s="11"/>
    </row>
    <row r="322" spans="1:16" x14ac:dyDescent="0.25">
      <c r="A322" t="s">
        <v>14</v>
      </c>
      <c r="B322" s="20" t="s">
        <v>565</v>
      </c>
      <c r="C322" s="21">
        <f>SUM(C323:C324)</f>
        <v>3438673</v>
      </c>
      <c r="D322" s="21">
        <f t="shared" ref="D322:H322" si="102">SUM(D323:D324)</f>
        <v>0</v>
      </c>
      <c r="E322" s="21">
        <f t="shared" si="102"/>
        <v>0</v>
      </c>
      <c r="F322" s="21">
        <f t="shared" si="102"/>
        <v>3438673</v>
      </c>
      <c r="G322" s="21">
        <f t="shared" si="102"/>
        <v>0</v>
      </c>
      <c r="H322" s="21">
        <f t="shared" si="102"/>
        <v>3438673</v>
      </c>
      <c r="I322" s="12"/>
      <c r="J322" s="10"/>
      <c r="K322" s="11"/>
      <c r="L322" s="11"/>
      <c r="M322" s="11"/>
      <c r="N322" s="11"/>
      <c r="O322" s="11"/>
      <c r="P322" s="11"/>
    </row>
    <row r="323" spans="1:16" x14ac:dyDescent="0.25">
      <c r="A323" t="s">
        <v>14</v>
      </c>
      <c r="B323" s="4" t="s">
        <v>567</v>
      </c>
      <c r="C323" s="11">
        <v>467221</v>
      </c>
      <c r="D323" s="11">
        <v>0</v>
      </c>
      <c r="E323" s="11">
        <v>0</v>
      </c>
      <c r="F323" s="11">
        <f>C323+D323-E323</f>
        <v>467221</v>
      </c>
      <c r="G323" s="11">
        <v>0</v>
      </c>
      <c r="H323" s="11">
        <f t="shared" si="96"/>
        <v>467221</v>
      </c>
      <c r="I323" s="12"/>
      <c r="J323" s="10"/>
      <c r="K323" s="11"/>
      <c r="L323" s="11"/>
      <c r="M323" s="11"/>
      <c r="N323" s="11"/>
      <c r="O323" s="11"/>
      <c r="P323" s="11"/>
    </row>
    <row r="324" spans="1:16" x14ac:dyDescent="0.25">
      <c r="A324" t="s">
        <v>14</v>
      </c>
      <c r="B324" s="4" t="s">
        <v>569</v>
      </c>
      <c r="C324" s="11">
        <v>2971452</v>
      </c>
      <c r="D324" s="11">
        <v>0</v>
      </c>
      <c r="E324" s="11">
        <v>0</v>
      </c>
      <c r="F324" s="11">
        <f>C324+D324-E324</f>
        <v>2971452</v>
      </c>
      <c r="G324" s="11">
        <v>0</v>
      </c>
      <c r="H324" s="11">
        <f t="shared" si="96"/>
        <v>2971452</v>
      </c>
      <c r="I324" s="12"/>
      <c r="J324" s="10"/>
      <c r="K324" s="11"/>
      <c r="L324" s="11"/>
      <c r="M324" s="11"/>
      <c r="N324" s="11"/>
      <c r="O324" s="11"/>
      <c r="P324" s="11"/>
    </row>
    <row r="325" spans="1:16" x14ac:dyDescent="0.25">
      <c r="A325" t="s">
        <v>14</v>
      </c>
      <c r="B325" s="20" t="s">
        <v>571</v>
      </c>
      <c r="C325" s="21">
        <f>SUM(C326:C331)</f>
        <v>142353641</v>
      </c>
      <c r="D325" s="21">
        <f t="shared" ref="D325:H325" si="103">SUM(D326:D331)</f>
        <v>36887473</v>
      </c>
      <c r="E325" s="21">
        <f t="shared" si="103"/>
        <v>0</v>
      </c>
      <c r="F325" s="21">
        <f t="shared" si="103"/>
        <v>179241114</v>
      </c>
      <c r="G325" s="21">
        <f t="shared" si="103"/>
        <v>0</v>
      </c>
      <c r="H325" s="21">
        <f t="shared" si="103"/>
        <v>179241114</v>
      </c>
      <c r="I325" s="12"/>
      <c r="J325" s="10"/>
      <c r="K325" s="11"/>
      <c r="L325" s="11"/>
      <c r="M325" s="11"/>
      <c r="N325" s="11"/>
      <c r="O325" s="11"/>
      <c r="P325" s="11"/>
    </row>
    <row r="326" spans="1:16" x14ac:dyDescent="0.25">
      <c r="A326" t="s">
        <v>14</v>
      </c>
      <c r="B326" s="4" t="s">
        <v>573</v>
      </c>
      <c r="C326" s="11">
        <v>3956134</v>
      </c>
      <c r="D326" s="11">
        <v>0</v>
      </c>
      <c r="E326" s="11">
        <v>0</v>
      </c>
      <c r="F326" s="11">
        <f t="shared" ref="F326:F331" si="104">C326+D326-E326</f>
        <v>3956134</v>
      </c>
      <c r="G326" s="11">
        <v>0</v>
      </c>
      <c r="H326" s="11">
        <f t="shared" si="96"/>
        <v>3956134</v>
      </c>
      <c r="I326" s="12"/>
      <c r="J326" s="10"/>
      <c r="K326" s="11"/>
      <c r="L326" s="11"/>
      <c r="M326" s="11"/>
      <c r="N326" s="11"/>
      <c r="O326" s="11"/>
      <c r="P326" s="11"/>
    </row>
    <row r="327" spans="1:16" x14ac:dyDescent="0.25">
      <c r="A327" t="s">
        <v>14</v>
      </c>
      <c r="B327" s="4" t="s">
        <v>575</v>
      </c>
      <c r="C327" s="11">
        <v>19955400</v>
      </c>
      <c r="D327" s="11">
        <v>5584373</v>
      </c>
      <c r="E327" s="11">
        <v>0</v>
      </c>
      <c r="F327" s="11">
        <f t="shared" si="104"/>
        <v>25539773</v>
      </c>
      <c r="G327" s="11">
        <v>0</v>
      </c>
      <c r="H327" s="11">
        <f t="shared" si="96"/>
        <v>25539773</v>
      </c>
      <c r="I327" s="12"/>
      <c r="J327" s="10"/>
      <c r="K327" s="11"/>
      <c r="L327" s="11"/>
      <c r="M327" s="11"/>
      <c r="N327" s="11"/>
      <c r="O327" s="11"/>
      <c r="P327" s="11"/>
    </row>
    <row r="328" spans="1:16" x14ac:dyDescent="0.25">
      <c r="A328" t="s">
        <v>14</v>
      </c>
      <c r="B328" s="4" t="s">
        <v>577</v>
      </c>
      <c r="C328" s="11">
        <v>53371576</v>
      </c>
      <c r="D328" s="11">
        <v>14481097</v>
      </c>
      <c r="E328" s="11">
        <v>0</v>
      </c>
      <c r="F328" s="11">
        <f t="shared" si="104"/>
        <v>67852673</v>
      </c>
      <c r="G328" s="11">
        <v>0</v>
      </c>
      <c r="H328" s="11">
        <f t="shared" si="96"/>
        <v>67852673</v>
      </c>
      <c r="I328" s="12"/>
      <c r="J328" s="10"/>
      <c r="K328" s="11"/>
      <c r="L328" s="11"/>
      <c r="M328" s="11"/>
      <c r="N328" s="11"/>
      <c r="O328" s="11"/>
      <c r="P328" s="11"/>
    </row>
    <row r="329" spans="1:16" x14ac:dyDescent="0.25">
      <c r="A329" t="s">
        <v>14</v>
      </c>
      <c r="B329" s="4" t="s">
        <v>579</v>
      </c>
      <c r="C329" s="11">
        <v>2768301</v>
      </c>
      <c r="D329" s="11">
        <v>728752</v>
      </c>
      <c r="E329" s="11">
        <v>0</v>
      </c>
      <c r="F329" s="11">
        <f t="shared" si="104"/>
        <v>3497053</v>
      </c>
      <c r="G329" s="11">
        <v>0</v>
      </c>
      <c r="H329" s="11">
        <f t="shared" si="96"/>
        <v>3497053</v>
      </c>
      <c r="I329" s="12"/>
      <c r="J329" s="10"/>
      <c r="K329" s="11"/>
      <c r="L329" s="11"/>
      <c r="M329" s="11"/>
      <c r="N329" s="11"/>
      <c r="O329" s="11"/>
      <c r="P329" s="11"/>
    </row>
    <row r="330" spans="1:16" x14ac:dyDescent="0.25">
      <c r="A330" t="s">
        <v>14</v>
      </c>
      <c r="B330" s="4" t="s">
        <v>581</v>
      </c>
      <c r="C330" s="11">
        <v>6619392</v>
      </c>
      <c r="D330" s="11">
        <v>0</v>
      </c>
      <c r="E330" s="11">
        <v>0</v>
      </c>
      <c r="F330" s="11">
        <f t="shared" si="104"/>
        <v>6619392</v>
      </c>
      <c r="G330" s="11">
        <v>0</v>
      </c>
      <c r="H330" s="11">
        <f t="shared" si="96"/>
        <v>6619392</v>
      </c>
      <c r="I330" s="12"/>
      <c r="J330" s="10"/>
      <c r="K330" s="11"/>
      <c r="L330" s="11"/>
      <c r="M330" s="11"/>
      <c r="N330" s="11"/>
      <c r="O330" s="11"/>
      <c r="P330" s="11"/>
    </row>
    <row r="331" spans="1:16" x14ac:dyDescent="0.25">
      <c r="A331" t="s">
        <v>14</v>
      </c>
      <c r="B331" s="4" t="s">
        <v>583</v>
      </c>
      <c r="C331" s="11">
        <v>55682838</v>
      </c>
      <c r="D331" s="11">
        <v>16093251</v>
      </c>
      <c r="E331" s="11">
        <v>0</v>
      </c>
      <c r="F331" s="11">
        <f t="shared" si="104"/>
        <v>71776089</v>
      </c>
      <c r="G331" s="11">
        <v>0</v>
      </c>
      <c r="H331" s="11">
        <f t="shared" si="96"/>
        <v>71776089</v>
      </c>
      <c r="I331" s="12"/>
      <c r="J331" s="10"/>
      <c r="K331" s="11"/>
      <c r="L331" s="11"/>
      <c r="M331" s="11"/>
      <c r="N331" s="11"/>
      <c r="O331" s="11"/>
      <c r="P331" s="11"/>
    </row>
    <row r="332" spans="1:16" x14ac:dyDescent="0.25">
      <c r="A332" t="s">
        <v>14</v>
      </c>
      <c r="B332" s="20" t="s">
        <v>584</v>
      </c>
      <c r="C332" s="21">
        <f>SUM(C333:C336)</f>
        <v>28049896</v>
      </c>
      <c r="D332" s="21">
        <f t="shared" ref="D332:H332" si="105">SUM(D333:D336)</f>
        <v>6980471</v>
      </c>
      <c r="E332" s="21">
        <f t="shared" si="105"/>
        <v>0</v>
      </c>
      <c r="F332" s="21">
        <f t="shared" si="105"/>
        <v>35030367</v>
      </c>
      <c r="G332" s="21">
        <f t="shared" si="105"/>
        <v>0</v>
      </c>
      <c r="H332" s="21">
        <f t="shared" si="105"/>
        <v>35030367</v>
      </c>
      <c r="I332" s="12"/>
      <c r="J332" s="10"/>
      <c r="K332" s="11"/>
      <c r="L332" s="11"/>
      <c r="M332" s="11"/>
      <c r="N332" s="11"/>
      <c r="O332" s="11"/>
      <c r="P332" s="11"/>
    </row>
    <row r="333" spans="1:16" x14ac:dyDescent="0.25">
      <c r="A333" t="s">
        <v>14</v>
      </c>
      <c r="B333" s="4" t="s">
        <v>586</v>
      </c>
      <c r="C333" s="11">
        <v>17170268</v>
      </c>
      <c r="D333" s="11">
        <v>4188279</v>
      </c>
      <c r="E333" s="11">
        <v>0</v>
      </c>
      <c r="F333" s="11">
        <f>C333+D333-E333</f>
        <v>21358547</v>
      </c>
      <c r="G333" s="11">
        <v>0</v>
      </c>
      <c r="H333" s="11">
        <f t="shared" si="96"/>
        <v>21358547</v>
      </c>
      <c r="I333" s="12"/>
      <c r="J333" s="10"/>
      <c r="K333" s="11"/>
      <c r="L333" s="11"/>
      <c r="M333" s="11"/>
      <c r="N333" s="11"/>
      <c r="O333" s="11"/>
      <c r="P333" s="11"/>
    </row>
    <row r="334" spans="1:16" x14ac:dyDescent="0.25">
      <c r="A334" t="s">
        <v>14</v>
      </c>
      <c r="B334" s="4" t="s">
        <v>588</v>
      </c>
      <c r="C334" s="11">
        <v>2872195</v>
      </c>
      <c r="D334" s="11">
        <v>698049</v>
      </c>
      <c r="E334" s="11">
        <v>0</v>
      </c>
      <c r="F334" s="11">
        <f>C334+D334-E334</f>
        <v>3570244</v>
      </c>
      <c r="G334" s="11">
        <v>0</v>
      </c>
      <c r="H334" s="11">
        <f t="shared" si="96"/>
        <v>3570244</v>
      </c>
      <c r="I334" s="12"/>
      <c r="J334" s="10"/>
      <c r="K334" s="11"/>
      <c r="L334" s="11"/>
      <c r="M334" s="11"/>
      <c r="N334" s="11"/>
      <c r="O334" s="11"/>
      <c r="P334" s="11"/>
    </row>
    <row r="335" spans="1:16" x14ac:dyDescent="0.25">
      <c r="A335" t="s">
        <v>14</v>
      </c>
      <c r="B335" s="4" t="s">
        <v>590</v>
      </c>
      <c r="C335" s="11">
        <v>2872195</v>
      </c>
      <c r="D335" s="11">
        <v>698049</v>
      </c>
      <c r="E335" s="11">
        <v>0</v>
      </c>
      <c r="F335" s="11">
        <f>C335+D335-E335</f>
        <v>3570244</v>
      </c>
      <c r="G335" s="11">
        <v>0</v>
      </c>
      <c r="H335" s="11">
        <f t="shared" si="96"/>
        <v>3570244</v>
      </c>
      <c r="I335" s="12"/>
      <c r="J335" s="10"/>
      <c r="K335" s="11"/>
      <c r="L335" s="11"/>
      <c r="M335" s="11"/>
      <c r="N335" s="11"/>
      <c r="O335" s="11"/>
      <c r="P335" s="11"/>
    </row>
    <row r="336" spans="1:16" x14ac:dyDescent="0.25">
      <c r="A336" t="s">
        <v>14</v>
      </c>
      <c r="B336" s="4" t="s">
        <v>592</v>
      </c>
      <c r="C336" s="11">
        <v>5135238</v>
      </c>
      <c r="D336" s="11">
        <v>1396094</v>
      </c>
      <c r="E336" s="11">
        <v>0</v>
      </c>
      <c r="F336" s="11">
        <f>C336+D336-E336</f>
        <v>6531332</v>
      </c>
      <c r="G336" s="11">
        <v>0</v>
      </c>
      <c r="H336" s="11">
        <f t="shared" si="96"/>
        <v>6531332</v>
      </c>
      <c r="I336" s="12"/>
      <c r="J336" s="10"/>
      <c r="K336" s="11"/>
      <c r="L336" s="11"/>
      <c r="M336" s="11"/>
      <c r="N336" s="11"/>
      <c r="O336" s="11"/>
      <c r="P336" s="11"/>
    </row>
    <row r="337" spans="1:16" x14ac:dyDescent="0.25">
      <c r="A337" t="s">
        <v>14</v>
      </c>
      <c r="B337" s="20" t="s">
        <v>593</v>
      </c>
      <c r="C337" s="21">
        <f>SUM(C338:C347)</f>
        <v>1371481324.27</v>
      </c>
      <c r="D337" s="21">
        <f t="shared" ref="D337:H337" si="106">SUM(D338:D347)</f>
        <v>658439250</v>
      </c>
      <c r="E337" s="21">
        <f t="shared" si="106"/>
        <v>1052913857.92</v>
      </c>
      <c r="F337" s="21">
        <f t="shared" si="106"/>
        <v>977006716.35000002</v>
      </c>
      <c r="G337" s="21">
        <f t="shared" si="106"/>
        <v>0</v>
      </c>
      <c r="H337" s="21">
        <f t="shared" si="106"/>
        <v>977006716.35000002</v>
      </c>
      <c r="I337" s="12"/>
      <c r="J337" s="10"/>
      <c r="K337" s="11"/>
      <c r="L337" s="11"/>
      <c r="M337" s="11"/>
      <c r="N337" s="11"/>
      <c r="O337" s="11"/>
      <c r="P337" s="11"/>
    </row>
    <row r="338" spans="1:16" x14ac:dyDescent="0.25">
      <c r="A338" t="s">
        <v>14</v>
      </c>
      <c r="B338" s="4" t="s">
        <v>595</v>
      </c>
      <c r="C338" s="11">
        <v>14932516</v>
      </c>
      <c r="D338" s="11">
        <v>95329299</v>
      </c>
      <c r="E338" s="11">
        <v>0</v>
      </c>
      <c r="F338" s="11">
        <f t="shared" ref="F338:F347" si="107">C338+D338-E338</f>
        <v>110261815</v>
      </c>
      <c r="G338" s="11">
        <v>0</v>
      </c>
      <c r="H338" s="11">
        <f t="shared" si="96"/>
        <v>110261815</v>
      </c>
      <c r="I338" s="12"/>
      <c r="J338" s="10"/>
      <c r="K338" s="11"/>
      <c r="L338" s="11"/>
      <c r="M338" s="11"/>
      <c r="N338" s="11"/>
      <c r="O338" s="11"/>
      <c r="P338" s="11"/>
    </row>
    <row r="339" spans="1:16" x14ac:dyDescent="0.25">
      <c r="A339" t="s">
        <v>14</v>
      </c>
      <c r="B339" s="4" t="s">
        <v>597</v>
      </c>
      <c r="C339" s="11">
        <v>104968412</v>
      </c>
      <c r="D339" s="11">
        <v>41390914</v>
      </c>
      <c r="E339" s="11">
        <v>0</v>
      </c>
      <c r="F339" s="11">
        <f t="shared" si="107"/>
        <v>146359326</v>
      </c>
      <c r="G339" s="11">
        <v>0</v>
      </c>
      <c r="H339" s="11">
        <f t="shared" si="96"/>
        <v>146359326</v>
      </c>
      <c r="I339" s="12"/>
      <c r="J339" s="10"/>
      <c r="K339" s="11"/>
      <c r="L339" s="11"/>
      <c r="M339" s="11"/>
      <c r="N339" s="11"/>
      <c r="O339" s="11"/>
      <c r="P339" s="11"/>
    </row>
    <row r="340" spans="1:16" x14ac:dyDescent="0.25">
      <c r="A340" t="s">
        <v>14</v>
      </c>
      <c r="B340" s="4" t="s">
        <v>599</v>
      </c>
      <c r="C340" s="11">
        <v>137645198</v>
      </c>
      <c r="D340" s="11">
        <v>52541625</v>
      </c>
      <c r="E340" s="11">
        <v>0</v>
      </c>
      <c r="F340" s="11">
        <f t="shared" si="107"/>
        <v>190186823</v>
      </c>
      <c r="G340" s="11">
        <v>0</v>
      </c>
      <c r="H340" s="11">
        <f t="shared" si="96"/>
        <v>190186823</v>
      </c>
      <c r="I340" s="12"/>
      <c r="J340" s="10"/>
      <c r="K340" s="11"/>
      <c r="L340" s="11"/>
      <c r="M340" s="11"/>
      <c r="N340" s="11"/>
      <c r="O340" s="11"/>
      <c r="P340" s="11"/>
    </row>
    <row r="341" spans="1:16" x14ac:dyDescent="0.25">
      <c r="A341" t="s">
        <v>14</v>
      </c>
      <c r="B341" s="4" t="s">
        <v>600</v>
      </c>
      <c r="C341" s="11">
        <v>25832392</v>
      </c>
      <c r="D341" s="11">
        <v>0</v>
      </c>
      <c r="E341" s="11">
        <v>0</v>
      </c>
      <c r="F341" s="11">
        <f t="shared" si="107"/>
        <v>25832392</v>
      </c>
      <c r="G341" s="11">
        <v>0</v>
      </c>
      <c r="H341" s="11">
        <f t="shared" si="96"/>
        <v>25832392</v>
      </c>
      <c r="I341" s="12"/>
      <c r="J341" s="10"/>
      <c r="K341" s="11"/>
      <c r="L341" s="11"/>
      <c r="M341" s="11"/>
      <c r="N341" s="11"/>
      <c r="O341" s="11"/>
      <c r="P341" s="11"/>
    </row>
    <row r="342" spans="1:16" x14ac:dyDescent="0.25">
      <c r="A342" t="s">
        <v>14</v>
      </c>
      <c r="B342" s="4" t="s">
        <v>602</v>
      </c>
      <c r="C342" s="11">
        <v>254373117</v>
      </c>
      <c r="D342" s="11">
        <v>59711285</v>
      </c>
      <c r="E342" s="11">
        <v>109064</v>
      </c>
      <c r="F342" s="11">
        <f t="shared" si="107"/>
        <v>313975338</v>
      </c>
      <c r="G342" s="11">
        <v>0</v>
      </c>
      <c r="H342" s="11">
        <f t="shared" si="96"/>
        <v>313975338</v>
      </c>
      <c r="I342" s="12"/>
      <c r="J342" s="10"/>
      <c r="K342" s="11"/>
      <c r="L342" s="11"/>
      <c r="M342" s="11"/>
      <c r="N342" s="11"/>
      <c r="O342" s="11"/>
      <c r="P342" s="11"/>
    </row>
    <row r="343" spans="1:16" x14ac:dyDescent="0.25">
      <c r="A343" t="s">
        <v>14</v>
      </c>
      <c r="B343" s="4" t="s">
        <v>603</v>
      </c>
      <c r="C343" s="11">
        <v>25654977</v>
      </c>
      <c r="D343" s="11">
        <v>10244709</v>
      </c>
      <c r="E343" s="11">
        <v>0</v>
      </c>
      <c r="F343" s="11">
        <f t="shared" si="107"/>
        <v>35899686</v>
      </c>
      <c r="G343" s="11">
        <v>0</v>
      </c>
      <c r="H343" s="11">
        <f t="shared" si="96"/>
        <v>35899686</v>
      </c>
      <c r="I343" s="12"/>
      <c r="J343" s="10"/>
      <c r="K343" s="11"/>
      <c r="L343" s="11"/>
      <c r="M343" s="11"/>
      <c r="N343" s="11"/>
      <c r="O343" s="11"/>
      <c r="P343" s="11"/>
    </row>
    <row r="344" spans="1:16" x14ac:dyDescent="0.25">
      <c r="A344" t="s">
        <v>14</v>
      </c>
      <c r="B344" s="4" t="s">
        <v>605</v>
      </c>
      <c r="C344" s="11">
        <v>34704000</v>
      </c>
      <c r="D344" s="11">
        <v>0</v>
      </c>
      <c r="E344" s="11">
        <v>0</v>
      </c>
      <c r="F344" s="11">
        <f t="shared" si="107"/>
        <v>34704000</v>
      </c>
      <c r="G344" s="11">
        <v>0</v>
      </c>
      <c r="H344" s="11">
        <f t="shared" si="96"/>
        <v>34704000</v>
      </c>
      <c r="I344" s="12"/>
      <c r="J344" s="10"/>
      <c r="K344" s="11"/>
      <c r="L344" s="11"/>
      <c r="M344" s="11"/>
      <c r="N344" s="11"/>
      <c r="O344" s="11"/>
      <c r="P344" s="11"/>
    </row>
    <row r="345" spans="1:16" x14ac:dyDescent="0.25">
      <c r="A345" t="s">
        <v>14</v>
      </c>
      <c r="B345" s="4" t="s">
        <v>607</v>
      </c>
      <c r="C345" s="11">
        <v>1288450</v>
      </c>
      <c r="D345" s="11">
        <v>0</v>
      </c>
      <c r="E345" s="11">
        <v>0</v>
      </c>
      <c r="F345" s="11">
        <f t="shared" si="107"/>
        <v>1288450</v>
      </c>
      <c r="G345" s="11">
        <v>0</v>
      </c>
      <c r="H345" s="11">
        <f t="shared" si="96"/>
        <v>1288450</v>
      </c>
      <c r="I345" s="12"/>
      <c r="J345" s="10"/>
      <c r="K345" s="11"/>
      <c r="L345" s="11"/>
      <c r="M345" s="11"/>
      <c r="N345" s="11"/>
      <c r="O345" s="11"/>
      <c r="P345" s="11"/>
    </row>
    <row r="346" spans="1:16" x14ac:dyDescent="0.25">
      <c r="A346" t="s">
        <v>14</v>
      </c>
      <c r="B346" s="4" t="s">
        <v>609</v>
      </c>
      <c r="C346" s="11">
        <v>2703150</v>
      </c>
      <c r="D346" s="11">
        <v>0</v>
      </c>
      <c r="E346" s="11">
        <v>0</v>
      </c>
      <c r="F346" s="11">
        <f t="shared" si="107"/>
        <v>2703150</v>
      </c>
      <c r="G346" s="11">
        <v>0</v>
      </c>
      <c r="H346" s="11">
        <f t="shared" si="96"/>
        <v>2703150</v>
      </c>
      <c r="I346" s="12"/>
      <c r="J346" s="10"/>
      <c r="K346" s="11"/>
      <c r="L346" s="11"/>
      <c r="M346" s="11"/>
      <c r="N346" s="11"/>
      <c r="O346" s="11"/>
      <c r="P346" s="11"/>
    </row>
    <row r="347" spans="1:16" x14ac:dyDescent="0.25">
      <c r="A347" t="s">
        <v>14</v>
      </c>
      <c r="B347" s="4" t="s">
        <v>610</v>
      </c>
      <c r="C347" s="11">
        <v>769379112.26999998</v>
      </c>
      <c r="D347" s="11">
        <v>399221418</v>
      </c>
      <c r="E347" s="11">
        <v>1052804793.92</v>
      </c>
      <c r="F347" s="11">
        <f t="shared" si="107"/>
        <v>115795736.35000002</v>
      </c>
      <c r="G347" s="11">
        <v>0</v>
      </c>
      <c r="H347" s="11">
        <f t="shared" si="96"/>
        <v>115795736.35000002</v>
      </c>
      <c r="I347" s="12"/>
      <c r="J347" s="10"/>
      <c r="K347" s="11"/>
      <c r="L347" s="11"/>
      <c r="M347" s="11"/>
      <c r="N347" s="11"/>
      <c r="O347" s="11"/>
      <c r="P347" s="11"/>
    </row>
    <row r="348" spans="1:16" x14ac:dyDescent="0.25">
      <c r="A348" t="s">
        <v>14</v>
      </c>
      <c r="B348" s="20" t="s">
        <v>612</v>
      </c>
      <c r="C348" s="21">
        <f>SUM(C349:C350)</f>
        <v>55684147</v>
      </c>
      <c r="D348" s="21">
        <f t="shared" ref="D348:H348" si="108">SUM(D349:D350)</f>
        <v>7956708</v>
      </c>
      <c r="E348" s="21">
        <f t="shared" si="108"/>
        <v>0</v>
      </c>
      <c r="F348" s="21">
        <f t="shared" si="108"/>
        <v>63640855</v>
      </c>
      <c r="G348" s="21">
        <f t="shared" si="108"/>
        <v>0</v>
      </c>
      <c r="H348" s="21">
        <f t="shared" si="108"/>
        <v>63640855</v>
      </c>
      <c r="I348" s="12"/>
      <c r="J348" s="10"/>
      <c r="K348" s="11"/>
      <c r="L348" s="11"/>
      <c r="M348" s="11"/>
      <c r="N348" s="11"/>
      <c r="O348" s="11"/>
      <c r="P348" s="11"/>
    </row>
    <row r="349" spans="1:16" x14ac:dyDescent="0.25">
      <c r="A349" t="s">
        <v>14</v>
      </c>
      <c r="B349" s="4" t="s">
        <v>613</v>
      </c>
      <c r="C349" s="11">
        <v>27578200</v>
      </c>
      <c r="D349" s="11">
        <v>0</v>
      </c>
      <c r="E349" s="11">
        <v>0</v>
      </c>
      <c r="F349" s="11">
        <f>C349+D349-E349</f>
        <v>27578200</v>
      </c>
      <c r="G349" s="11">
        <v>0</v>
      </c>
      <c r="H349" s="11">
        <f t="shared" si="96"/>
        <v>27578200</v>
      </c>
      <c r="I349" s="12"/>
      <c r="J349" s="10"/>
      <c r="K349" s="11"/>
      <c r="L349" s="11"/>
      <c r="M349" s="11"/>
      <c r="N349" s="11"/>
      <c r="O349" s="11"/>
      <c r="P349" s="11"/>
    </row>
    <row r="350" spans="1:16" x14ac:dyDescent="0.25">
      <c r="A350" t="s">
        <v>14</v>
      </c>
      <c r="B350" s="4" t="s">
        <v>614</v>
      </c>
      <c r="C350" s="11">
        <v>28105947</v>
      </c>
      <c r="D350" s="11">
        <v>7956708</v>
      </c>
      <c r="E350" s="11">
        <v>0</v>
      </c>
      <c r="F350" s="11">
        <f>C350+D350-E350</f>
        <v>36062655</v>
      </c>
      <c r="G350" s="11">
        <v>0</v>
      </c>
      <c r="H350" s="11">
        <f t="shared" si="96"/>
        <v>36062655</v>
      </c>
      <c r="I350" s="12"/>
      <c r="J350" s="10"/>
      <c r="K350" s="11"/>
      <c r="L350" s="11"/>
      <c r="M350" s="11"/>
      <c r="N350" s="11"/>
      <c r="O350" s="11"/>
      <c r="P350" s="11"/>
    </row>
    <row r="351" spans="1:16" x14ac:dyDescent="0.25">
      <c r="A351" t="s">
        <v>14</v>
      </c>
      <c r="B351" s="15">
        <v>5.2</v>
      </c>
      <c r="C351" s="16">
        <f>C354+C356+C352</f>
        <v>29487738</v>
      </c>
      <c r="D351" s="16">
        <f t="shared" ref="D351:H351" si="109">D354+D356+D352</f>
        <v>2500000</v>
      </c>
      <c r="E351" s="16">
        <f t="shared" si="109"/>
        <v>0</v>
      </c>
      <c r="F351" s="16">
        <f t="shared" si="109"/>
        <v>31987738</v>
      </c>
      <c r="G351" s="16">
        <f t="shared" si="109"/>
        <v>0</v>
      </c>
      <c r="H351" s="16">
        <f t="shared" si="109"/>
        <v>31987738</v>
      </c>
      <c r="I351" s="12"/>
      <c r="J351" s="10"/>
      <c r="K351" s="11"/>
      <c r="L351" s="11"/>
      <c r="M351" s="11"/>
      <c r="N351" s="11"/>
      <c r="O351" s="11"/>
      <c r="P351" s="11"/>
    </row>
    <row r="352" spans="1:16" x14ac:dyDescent="0.25">
      <c r="A352" t="s">
        <v>14</v>
      </c>
      <c r="B352" s="20" t="s">
        <v>616</v>
      </c>
      <c r="C352" s="21">
        <f>SUM(C353)</f>
        <v>27000000</v>
      </c>
      <c r="D352" s="21">
        <f t="shared" ref="D352:H352" si="110">SUM(D353)</f>
        <v>0</v>
      </c>
      <c r="E352" s="21">
        <f t="shared" si="110"/>
        <v>0</v>
      </c>
      <c r="F352" s="21">
        <f t="shared" si="110"/>
        <v>27000000</v>
      </c>
      <c r="G352" s="21">
        <f t="shared" si="110"/>
        <v>0</v>
      </c>
      <c r="H352" s="21">
        <f t="shared" si="110"/>
        <v>27000000</v>
      </c>
      <c r="I352" s="12"/>
      <c r="J352" s="10"/>
      <c r="K352" s="11"/>
      <c r="L352" s="11"/>
      <c r="M352" s="11"/>
      <c r="N352" s="11"/>
      <c r="O352" s="11"/>
      <c r="P352" s="11"/>
    </row>
    <row r="353" spans="1:16" x14ac:dyDescent="0.25">
      <c r="A353" t="s">
        <v>14</v>
      </c>
      <c r="B353" s="4" t="s">
        <v>617</v>
      </c>
      <c r="C353" s="11">
        <v>27000000</v>
      </c>
      <c r="D353" s="11">
        <v>0</v>
      </c>
      <c r="E353" s="11">
        <v>0</v>
      </c>
      <c r="F353" s="11">
        <f>C353+D353-E353</f>
        <v>27000000</v>
      </c>
      <c r="G353" s="11">
        <v>0</v>
      </c>
      <c r="H353" s="11">
        <f t="shared" si="96"/>
        <v>27000000</v>
      </c>
      <c r="I353" s="12"/>
      <c r="J353" s="10"/>
      <c r="K353" s="11"/>
      <c r="L353" s="11"/>
      <c r="M353" s="11"/>
      <c r="N353" s="11"/>
      <c r="O353" s="11"/>
      <c r="P353" s="11"/>
    </row>
    <row r="354" spans="1:16" x14ac:dyDescent="0.25">
      <c r="A354" t="s">
        <v>14</v>
      </c>
      <c r="B354" s="20" t="s">
        <v>619</v>
      </c>
      <c r="C354" s="21">
        <f>SUM(C355)</f>
        <v>0</v>
      </c>
      <c r="D354" s="21">
        <f t="shared" ref="D354:H354" si="111">SUM(D355)</f>
        <v>2500000</v>
      </c>
      <c r="E354" s="21">
        <f t="shared" si="111"/>
        <v>0</v>
      </c>
      <c r="F354" s="21">
        <f t="shared" si="111"/>
        <v>2500000</v>
      </c>
      <c r="G354" s="21">
        <f t="shared" si="111"/>
        <v>0</v>
      </c>
      <c r="H354" s="21">
        <f t="shared" si="111"/>
        <v>2500000</v>
      </c>
      <c r="I354" s="12"/>
      <c r="J354" s="10"/>
      <c r="K354" s="11"/>
      <c r="L354" s="11"/>
      <c r="M354" s="11"/>
      <c r="N354" s="11"/>
      <c r="O354" s="11"/>
      <c r="P354" s="11"/>
    </row>
    <row r="355" spans="1:16" x14ac:dyDescent="0.25">
      <c r="A355" t="s">
        <v>14</v>
      </c>
      <c r="B355" s="4" t="s">
        <v>620</v>
      </c>
      <c r="C355" s="11">
        <v>0</v>
      </c>
      <c r="D355" s="11">
        <v>2500000</v>
      </c>
      <c r="E355" s="11">
        <v>0</v>
      </c>
      <c r="F355" s="11">
        <f>C355+D355-E355</f>
        <v>2500000</v>
      </c>
      <c r="G355" s="11">
        <v>0</v>
      </c>
      <c r="H355" s="11">
        <f t="shared" si="96"/>
        <v>2500000</v>
      </c>
      <c r="I355" s="12"/>
      <c r="J355" s="10"/>
      <c r="K355" s="11"/>
      <c r="L355" s="11"/>
      <c r="M355" s="11"/>
      <c r="N355" s="11"/>
      <c r="O355" s="11"/>
      <c r="P355" s="11"/>
    </row>
    <row r="356" spans="1:16" x14ac:dyDescent="0.25">
      <c r="A356" t="s">
        <v>14</v>
      </c>
      <c r="B356" s="20" t="s">
        <v>621</v>
      </c>
      <c r="C356" s="21">
        <f>SUM(C357)</f>
        <v>2487738</v>
      </c>
      <c r="D356" s="21">
        <f t="shared" ref="D356:H356" si="112">SUM(D357)</f>
        <v>0</v>
      </c>
      <c r="E356" s="21">
        <f t="shared" si="112"/>
        <v>0</v>
      </c>
      <c r="F356" s="21">
        <f t="shared" si="112"/>
        <v>2487738</v>
      </c>
      <c r="G356" s="21">
        <f t="shared" si="112"/>
        <v>0</v>
      </c>
      <c r="H356" s="21">
        <f t="shared" si="112"/>
        <v>2487738</v>
      </c>
      <c r="I356" s="12"/>
      <c r="J356" s="10"/>
      <c r="K356" s="11"/>
      <c r="L356" s="11"/>
      <c r="M356" s="11"/>
      <c r="N356" s="11"/>
      <c r="O356" s="11"/>
      <c r="P356" s="11"/>
    </row>
    <row r="357" spans="1:16" x14ac:dyDescent="0.25">
      <c r="A357" t="s">
        <v>14</v>
      </c>
      <c r="B357" s="4" t="s">
        <v>622</v>
      </c>
      <c r="C357" s="11">
        <v>2487738</v>
      </c>
      <c r="D357" s="11">
        <v>0</v>
      </c>
      <c r="E357" s="11">
        <v>0</v>
      </c>
      <c r="F357" s="11">
        <f>C357+D357-E357</f>
        <v>2487738</v>
      </c>
      <c r="G357" s="11">
        <v>0</v>
      </c>
      <c r="H357" s="11">
        <f t="shared" si="96"/>
        <v>2487738</v>
      </c>
      <c r="I357" s="12"/>
      <c r="J357" s="10"/>
      <c r="K357" s="11"/>
      <c r="L357" s="11"/>
      <c r="M357" s="11"/>
      <c r="N357" s="11"/>
      <c r="O357" s="11"/>
      <c r="P357" s="11"/>
    </row>
    <row r="358" spans="1:16" x14ac:dyDescent="0.25">
      <c r="A358" t="s">
        <v>14</v>
      </c>
      <c r="B358" s="15">
        <v>5.3</v>
      </c>
      <c r="C358" s="16">
        <f>C359</f>
        <v>105185606.81000002</v>
      </c>
      <c r="D358" s="16">
        <f t="shared" ref="D358:H358" si="113">D359</f>
        <v>33855915.579999998</v>
      </c>
      <c r="E358" s="16">
        <f t="shared" si="113"/>
        <v>0</v>
      </c>
      <c r="F358" s="16">
        <f t="shared" si="113"/>
        <v>139041522.38999999</v>
      </c>
      <c r="G358" s="16">
        <f t="shared" si="113"/>
        <v>0</v>
      </c>
      <c r="H358" s="16">
        <f t="shared" si="113"/>
        <v>139041522.38999999</v>
      </c>
      <c r="I358" s="12"/>
      <c r="J358" s="10"/>
      <c r="K358" s="11"/>
      <c r="L358" s="11"/>
      <c r="M358" s="11"/>
      <c r="N358" s="11"/>
      <c r="O358" s="11"/>
      <c r="P358" s="11"/>
    </row>
    <row r="359" spans="1:16" x14ac:dyDescent="0.25">
      <c r="A359" t="s">
        <v>14</v>
      </c>
      <c r="B359" s="20" t="s">
        <v>624</v>
      </c>
      <c r="C359" s="21">
        <f>SUM(C360:C364)</f>
        <v>105185606.81000002</v>
      </c>
      <c r="D359" s="21">
        <f t="shared" ref="D359:H359" si="114">SUM(D360:D364)</f>
        <v>33855915.579999998</v>
      </c>
      <c r="E359" s="21">
        <f t="shared" si="114"/>
        <v>0</v>
      </c>
      <c r="F359" s="21">
        <f t="shared" si="114"/>
        <v>139041522.38999999</v>
      </c>
      <c r="G359" s="21">
        <f t="shared" si="114"/>
        <v>0</v>
      </c>
      <c r="H359" s="21">
        <f t="shared" si="114"/>
        <v>139041522.38999999</v>
      </c>
      <c r="I359" s="12"/>
      <c r="J359" s="10"/>
      <c r="K359" s="11"/>
      <c r="L359" s="11"/>
      <c r="M359" s="11"/>
      <c r="N359" s="11"/>
      <c r="O359" s="11"/>
      <c r="P359" s="11"/>
    </row>
    <row r="360" spans="1:16" x14ac:dyDescent="0.25">
      <c r="A360" t="s">
        <v>14</v>
      </c>
      <c r="B360" s="4" t="s">
        <v>625</v>
      </c>
      <c r="C360" s="11">
        <v>33237899.100000001</v>
      </c>
      <c r="D360" s="11">
        <v>11079299.699999999</v>
      </c>
      <c r="E360" s="11">
        <v>0</v>
      </c>
      <c r="F360" s="11">
        <f>C360+D360-E360</f>
        <v>44317198.799999997</v>
      </c>
      <c r="G360" s="11">
        <v>0</v>
      </c>
      <c r="H360" s="11">
        <f t="shared" si="96"/>
        <v>44317198.799999997</v>
      </c>
      <c r="I360" s="12"/>
      <c r="J360" s="10"/>
      <c r="K360" s="11"/>
      <c r="L360" s="11"/>
      <c r="M360" s="11"/>
      <c r="N360" s="11"/>
      <c r="O360" s="11"/>
      <c r="P360" s="11"/>
    </row>
    <row r="361" spans="1:16" x14ac:dyDescent="0.25">
      <c r="A361" t="s">
        <v>14</v>
      </c>
      <c r="B361" s="44" t="s">
        <v>1338</v>
      </c>
      <c r="C361" s="11">
        <v>9964119.75</v>
      </c>
      <c r="D361" s="11">
        <v>0</v>
      </c>
      <c r="E361" s="11">
        <v>0</v>
      </c>
      <c r="F361" s="11">
        <f>C361+D361-E361</f>
        <v>9964119.75</v>
      </c>
      <c r="G361" s="11">
        <v>0</v>
      </c>
      <c r="H361" s="11">
        <f t="shared" si="96"/>
        <v>9964119.75</v>
      </c>
      <c r="I361" s="12"/>
      <c r="J361" s="10"/>
      <c r="K361" s="11"/>
      <c r="L361" s="11"/>
      <c r="M361" s="11"/>
      <c r="N361" s="11"/>
      <c r="O361" s="11"/>
      <c r="P361" s="11"/>
    </row>
    <row r="362" spans="1:16" x14ac:dyDescent="0.25">
      <c r="A362" t="s">
        <v>14</v>
      </c>
      <c r="B362" s="4" t="s">
        <v>626</v>
      </c>
      <c r="C362" s="11">
        <v>1283229.45</v>
      </c>
      <c r="D362" s="11">
        <v>848528.35</v>
      </c>
      <c r="E362" s="11">
        <v>0</v>
      </c>
      <c r="F362" s="11">
        <f>C362+D362-E362</f>
        <v>2131757.7999999998</v>
      </c>
      <c r="G362" s="11">
        <v>0</v>
      </c>
      <c r="H362" s="11">
        <f t="shared" si="96"/>
        <v>2131757.7999999998</v>
      </c>
      <c r="I362" s="12"/>
      <c r="J362" s="10"/>
      <c r="K362" s="11"/>
      <c r="L362" s="11"/>
      <c r="M362" s="11"/>
      <c r="N362" s="11"/>
      <c r="O362" s="11"/>
      <c r="P362" s="11"/>
    </row>
    <row r="363" spans="1:16" x14ac:dyDescent="0.25">
      <c r="A363" t="s">
        <v>14</v>
      </c>
      <c r="B363" s="4" t="s">
        <v>627</v>
      </c>
      <c r="C363" s="11">
        <v>32920001.030000001</v>
      </c>
      <c r="D363" s="11">
        <v>207496.68</v>
      </c>
      <c r="E363" s="11">
        <v>0</v>
      </c>
      <c r="F363" s="11">
        <f>C363+D363-E363</f>
        <v>33127497.710000001</v>
      </c>
      <c r="G363" s="11">
        <v>0</v>
      </c>
      <c r="H363" s="11">
        <f t="shared" si="96"/>
        <v>33127497.710000001</v>
      </c>
      <c r="I363" s="12"/>
      <c r="J363" s="10"/>
      <c r="K363" s="11"/>
      <c r="L363" s="11"/>
      <c r="M363" s="11"/>
      <c r="N363" s="11"/>
      <c r="O363" s="11"/>
      <c r="P363" s="11"/>
    </row>
    <row r="364" spans="1:16" x14ac:dyDescent="0.25">
      <c r="A364" t="s">
        <v>14</v>
      </c>
      <c r="B364" s="4" t="s">
        <v>628</v>
      </c>
      <c r="C364" s="11">
        <v>27780357.48</v>
      </c>
      <c r="D364" s="42">
        <f>10113024.78+11607566.07</f>
        <v>21720590.850000001</v>
      </c>
      <c r="E364" s="11">
        <v>0</v>
      </c>
      <c r="F364" s="11">
        <f>C364+D364-E364</f>
        <v>49500948.329999998</v>
      </c>
      <c r="G364" s="11">
        <v>0</v>
      </c>
      <c r="H364" s="11">
        <f t="shared" si="96"/>
        <v>49500948.329999998</v>
      </c>
      <c r="I364" s="12"/>
      <c r="J364" s="10"/>
      <c r="K364" s="11"/>
      <c r="L364" s="11"/>
      <c r="M364" s="11"/>
      <c r="N364" s="11"/>
      <c r="O364" s="11"/>
      <c r="P364" s="11"/>
    </row>
    <row r="365" spans="1:16" x14ac:dyDescent="0.25">
      <c r="A365" t="s">
        <v>14</v>
      </c>
      <c r="B365" s="15">
        <v>5.4</v>
      </c>
      <c r="C365" s="16">
        <f>C366</f>
        <v>326298292</v>
      </c>
      <c r="D365" s="16">
        <f>D366</f>
        <v>20000000</v>
      </c>
      <c r="E365" s="16">
        <f t="shared" ref="E365:H365" si="115">E366</f>
        <v>0</v>
      </c>
      <c r="F365" s="16">
        <f t="shared" si="115"/>
        <v>346298292</v>
      </c>
      <c r="G365" s="16">
        <f t="shared" si="115"/>
        <v>0</v>
      </c>
      <c r="H365" s="16">
        <f t="shared" si="115"/>
        <v>346298292</v>
      </c>
      <c r="I365" s="12"/>
      <c r="J365" s="10"/>
      <c r="K365" s="11"/>
      <c r="L365" s="11"/>
      <c r="M365" s="11"/>
      <c r="N365" s="11"/>
      <c r="O365" s="11"/>
      <c r="P365" s="11"/>
    </row>
    <row r="366" spans="1:16" x14ac:dyDescent="0.25">
      <c r="A366" t="s">
        <v>14</v>
      </c>
      <c r="B366" s="20" t="s">
        <v>632</v>
      </c>
      <c r="C366" s="21">
        <f>SUM(C367:C368)</f>
        <v>326298292</v>
      </c>
      <c r="D366" s="21">
        <f t="shared" ref="D366:H366" si="116">SUM(D367:D368)</f>
        <v>20000000</v>
      </c>
      <c r="E366" s="21">
        <f t="shared" si="116"/>
        <v>0</v>
      </c>
      <c r="F366" s="21">
        <f t="shared" si="116"/>
        <v>346298292</v>
      </c>
      <c r="G366" s="21">
        <f t="shared" si="116"/>
        <v>0</v>
      </c>
      <c r="H366" s="21">
        <f t="shared" si="116"/>
        <v>346298292</v>
      </c>
      <c r="I366" s="12"/>
      <c r="J366" s="10"/>
      <c r="K366" s="11"/>
      <c r="L366" s="11"/>
      <c r="M366" s="11"/>
      <c r="N366" s="11"/>
      <c r="O366" s="11"/>
      <c r="P366" s="11"/>
    </row>
    <row r="367" spans="1:16" x14ac:dyDescent="0.25">
      <c r="A367" t="s">
        <v>14</v>
      </c>
      <c r="B367" s="4" t="s">
        <v>633</v>
      </c>
      <c r="C367" s="11">
        <v>20000000</v>
      </c>
      <c r="D367" s="11">
        <v>20000000</v>
      </c>
      <c r="E367" s="11">
        <v>0</v>
      </c>
      <c r="F367" s="11">
        <f>C367+D367-E367</f>
        <v>40000000</v>
      </c>
      <c r="G367" s="11">
        <v>0</v>
      </c>
      <c r="H367" s="11">
        <f t="shared" ref="H367:H413" si="117">F367</f>
        <v>40000000</v>
      </c>
      <c r="I367" s="12"/>
      <c r="J367" s="10"/>
      <c r="K367" s="11"/>
      <c r="L367" s="11"/>
      <c r="M367" s="11"/>
      <c r="N367" s="11"/>
      <c r="O367" s="11"/>
      <c r="P367" s="11"/>
    </row>
    <row r="368" spans="1:16" x14ac:dyDescent="0.25">
      <c r="A368" t="s">
        <v>14</v>
      </c>
      <c r="B368" s="4" t="s">
        <v>635</v>
      </c>
      <c r="C368" s="11">
        <v>306298292</v>
      </c>
      <c r="D368" s="11">
        <v>0</v>
      </c>
      <c r="E368" s="11">
        <v>0</v>
      </c>
      <c r="F368" s="11">
        <f>C368+D368-E368</f>
        <v>306298292</v>
      </c>
      <c r="G368" s="11">
        <v>0</v>
      </c>
      <c r="H368" s="11">
        <f t="shared" si="117"/>
        <v>306298292</v>
      </c>
      <c r="I368" s="12"/>
      <c r="J368" s="10"/>
      <c r="K368" s="11"/>
      <c r="L368" s="11"/>
      <c r="M368" s="11"/>
      <c r="N368" s="11"/>
      <c r="O368" s="11"/>
      <c r="P368" s="11"/>
    </row>
    <row r="369" spans="1:16" x14ac:dyDescent="0.25">
      <c r="A369" t="s">
        <v>14</v>
      </c>
      <c r="B369" s="15">
        <v>5.5</v>
      </c>
      <c r="C369" s="16">
        <f>C370+C373+C380+C382+C385+C387+C390</f>
        <v>6699302702.9499989</v>
      </c>
      <c r="D369" s="16">
        <f>D370+D373+D380+D382+D385+D387+D390</f>
        <v>3650071861.3200002</v>
      </c>
      <c r="E369" s="16">
        <f>E370+E373+E380+E382+E385+E387+E390</f>
        <v>7956708</v>
      </c>
      <c r="F369" s="16">
        <f>F370+F373+F380+F382+F385+F387+F390</f>
        <v>10341417856.27</v>
      </c>
      <c r="G369" s="16">
        <f>G370+G373+G380+G382+G385+G387+G390</f>
        <v>0</v>
      </c>
      <c r="H369" s="16">
        <f>H370+H373+H380+H382+H385+H387+H390</f>
        <v>10341417856.27</v>
      </c>
      <c r="I369" s="12"/>
      <c r="J369" s="10"/>
      <c r="K369" s="11"/>
      <c r="L369" s="11"/>
      <c r="M369" s="11"/>
      <c r="N369" s="11"/>
      <c r="O369" s="11"/>
      <c r="P369" s="11"/>
    </row>
    <row r="370" spans="1:16" x14ac:dyDescent="0.25">
      <c r="A370" t="s">
        <v>14</v>
      </c>
      <c r="B370" s="20" t="s">
        <v>638</v>
      </c>
      <c r="C370" s="21">
        <f>SUM(C371:C372)</f>
        <v>291555379.19999999</v>
      </c>
      <c r="D370" s="21">
        <f t="shared" ref="D370:H370" si="118">SUM(D371:D372)</f>
        <v>436682527.85000002</v>
      </c>
      <c r="E370" s="21">
        <f t="shared" si="118"/>
        <v>0</v>
      </c>
      <c r="F370" s="21">
        <f t="shared" si="118"/>
        <v>728237907.05000007</v>
      </c>
      <c r="G370" s="21">
        <f t="shared" si="118"/>
        <v>0</v>
      </c>
      <c r="H370" s="21">
        <f t="shared" si="118"/>
        <v>728237907.05000007</v>
      </c>
      <c r="I370" s="12"/>
      <c r="J370" s="10"/>
      <c r="K370" s="11"/>
      <c r="L370" s="11"/>
      <c r="M370" s="11"/>
      <c r="N370" s="11"/>
      <c r="O370" s="11"/>
      <c r="P370" s="11"/>
    </row>
    <row r="371" spans="1:16" x14ac:dyDescent="0.25">
      <c r="A371" t="s">
        <v>14</v>
      </c>
      <c r="B371" s="4" t="s">
        <v>640</v>
      </c>
      <c r="C371" s="11">
        <v>0</v>
      </c>
      <c r="D371" s="11">
        <v>104700637.84999999</v>
      </c>
      <c r="E371" s="11">
        <v>0</v>
      </c>
      <c r="F371" s="11">
        <f>C371+D371-E371</f>
        <v>104700637.84999999</v>
      </c>
      <c r="G371" s="11">
        <v>0</v>
      </c>
      <c r="H371" s="11">
        <f t="shared" si="117"/>
        <v>104700637.84999999</v>
      </c>
      <c r="I371" s="12"/>
      <c r="J371" s="10"/>
      <c r="K371" s="11"/>
      <c r="L371" s="11"/>
      <c r="M371" s="11"/>
      <c r="N371" s="11"/>
      <c r="O371" s="11"/>
      <c r="P371" s="11"/>
    </row>
    <row r="372" spans="1:16" x14ac:dyDescent="0.25">
      <c r="A372" t="s">
        <v>14</v>
      </c>
      <c r="B372" s="4" t="s">
        <v>641</v>
      </c>
      <c r="C372" s="3">
        <v>291555379.19999999</v>
      </c>
      <c r="D372" s="11">
        <v>331981890</v>
      </c>
      <c r="E372" s="11">
        <v>0</v>
      </c>
      <c r="F372" s="11">
        <f>C372+D372-E372</f>
        <v>623537269.20000005</v>
      </c>
      <c r="G372" s="11">
        <v>0</v>
      </c>
      <c r="H372" s="11">
        <f t="shared" si="117"/>
        <v>623537269.20000005</v>
      </c>
      <c r="I372" s="12"/>
      <c r="J372" s="10"/>
      <c r="K372" s="11"/>
      <c r="L372" s="11"/>
      <c r="M372" s="11"/>
      <c r="N372" s="11"/>
      <c r="O372" s="11"/>
      <c r="P372" s="11"/>
    </row>
    <row r="373" spans="1:16" x14ac:dyDescent="0.25">
      <c r="A373" t="s">
        <v>14</v>
      </c>
      <c r="B373" s="20" t="s">
        <v>642</v>
      </c>
      <c r="C373" s="21">
        <f>SUM(C374:C379)</f>
        <v>5027109354.7299995</v>
      </c>
      <c r="D373" s="21">
        <f t="shared" ref="D373:H373" si="119">SUM(D374:D379)</f>
        <v>1745185277.6700001</v>
      </c>
      <c r="E373" s="21">
        <f t="shared" si="119"/>
        <v>7956708</v>
      </c>
      <c r="F373" s="21">
        <f t="shared" si="119"/>
        <v>6764337924.3999996</v>
      </c>
      <c r="G373" s="21">
        <f t="shared" si="119"/>
        <v>0</v>
      </c>
      <c r="H373" s="21">
        <f t="shared" si="119"/>
        <v>6764337924.3999996</v>
      </c>
      <c r="I373" s="12"/>
      <c r="J373" s="10"/>
      <c r="K373" s="11"/>
      <c r="L373" s="11"/>
      <c r="M373" s="11"/>
      <c r="N373" s="11"/>
      <c r="O373" s="11"/>
      <c r="P373" s="11"/>
    </row>
    <row r="374" spans="1:16" x14ac:dyDescent="0.25">
      <c r="A374" t="s">
        <v>14</v>
      </c>
      <c r="B374" s="4" t="s">
        <v>644</v>
      </c>
      <c r="C374" s="11">
        <v>5000000</v>
      </c>
      <c r="D374" s="11">
        <v>0</v>
      </c>
      <c r="E374" s="11">
        <v>0</v>
      </c>
      <c r="F374" s="11">
        <f t="shared" ref="F374:F379" si="120">C374+D374-E374</f>
        <v>5000000</v>
      </c>
      <c r="G374" s="11">
        <v>0</v>
      </c>
      <c r="H374" s="11">
        <f t="shared" si="117"/>
        <v>5000000</v>
      </c>
      <c r="I374" s="12"/>
      <c r="J374" s="10"/>
      <c r="K374" s="11"/>
      <c r="L374" s="11"/>
      <c r="M374" s="11"/>
      <c r="N374" s="11"/>
      <c r="O374" s="11"/>
      <c r="P374" s="11"/>
    </row>
    <row r="375" spans="1:16" x14ac:dyDescent="0.25">
      <c r="A375" t="s">
        <v>14</v>
      </c>
      <c r="B375" s="4" t="s">
        <v>645</v>
      </c>
      <c r="C375" s="11">
        <v>10721100</v>
      </c>
      <c r="D375" s="11">
        <v>0</v>
      </c>
      <c r="E375" s="11">
        <v>0</v>
      </c>
      <c r="F375" s="11">
        <f t="shared" si="120"/>
        <v>10721100</v>
      </c>
      <c r="G375" s="11">
        <v>0</v>
      </c>
      <c r="H375" s="11">
        <f t="shared" si="117"/>
        <v>10721100</v>
      </c>
      <c r="I375" s="12"/>
      <c r="J375" s="10"/>
      <c r="K375" s="11"/>
      <c r="L375" s="11"/>
      <c r="M375" s="11"/>
      <c r="N375" s="11"/>
      <c r="O375" s="11"/>
      <c r="P375" s="11"/>
    </row>
    <row r="376" spans="1:16" x14ac:dyDescent="0.25">
      <c r="A376" t="s">
        <v>14</v>
      </c>
      <c r="B376" s="4" t="s">
        <v>646</v>
      </c>
      <c r="C376" s="11">
        <v>19299694</v>
      </c>
      <c r="D376" s="11">
        <v>8000000</v>
      </c>
      <c r="E376" s="11">
        <v>0</v>
      </c>
      <c r="F376" s="11">
        <f t="shared" si="120"/>
        <v>27299694</v>
      </c>
      <c r="G376" s="11">
        <v>0</v>
      </c>
      <c r="H376" s="11">
        <f t="shared" si="117"/>
        <v>27299694</v>
      </c>
      <c r="I376" s="12"/>
      <c r="J376" s="10"/>
      <c r="K376" s="11"/>
      <c r="L376" s="11"/>
      <c r="M376" s="11"/>
      <c r="N376" s="11"/>
      <c r="O376" s="11"/>
      <c r="P376" s="11"/>
    </row>
    <row r="377" spans="1:16" x14ac:dyDescent="0.25">
      <c r="A377" t="s">
        <v>14</v>
      </c>
      <c r="B377" s="4" t="s">
        <v>648</v>
      </c>
      <c r="C377" s="11">
        <v>4695551503.2299995</v>
      </c>
      <c r="D377" s="11">
        <v>1594526268.4000001</v>
      </c>
      <c r="E377" s="11">
        <v>7956708</v>
      </c>
      <c r="F377" s="11">
        <f t="shared" si="120"/>
        <v>6282121063.6299992</v>
      </c>
      <c r="G377" s="11">
        <v>0</v>
      </c>
      <c r="H377" s="11">
        <f t="shared" si="117"/>
        <v>6282121063.6299992</v>
      </c>
      <c r="I377" s="12"/>
      <c r="J377" s="46"/>
      <c r="K377" s="11"/>
      <c r="L377" s="11"/>
      <c r="M377" s="11"/>
      <c r="N377" s="11"/>
      <c r="O377" s="11"/>
      <c r="P377" s="11"/>
    </row>
    <row r="378" spans="1:16" x14ac:dyDescent="0.25">
      <c r="A378" t="s">
        <v>14</v>
      </c>
      <c r="B378" s="4" t="s">
        <v>649</v>
      </c>
      <c r="C378" s="11">
        <v>0</v>
      </c>
      <c r="D378" s="11">
        <v>26553.27</v>
      </c>
      <c r="E378" s="11">
        <v>0</v>
      </c>
      <c r="F378" s="11">
        <f t="shared" si="120"/>
        <v>26553.27</v>
      </c>
      <c r="G378" s="11">
        <v>0</v>
      </c>
      <c r="H378" s="11">
        <f t="shared" si="117"/>
        <v>26553.27</v>
      </c>
      <c r="I378" s="12"/>
      <c r="J378" s="10"/>
      <c r="K378" s="11"/>
      <c r="L378" s="11"/>
      <c r="M378" s="11"/>
      <c r="N378" s="11"/>
      <c r="O378" s="11"/>
      <c r="P378" s="11"/>
    </row>
    <row r="379" spans="1:16" x14ac:dyDescent="0.25">
      <c r="A379" t="s">
        <v>14</v>
      </c>
      <c r="B379" s="4" t="s">
        <v>651</v>
      </c>
      <c r="C379" s="11">
        <v>296537057.5</v>
      </c>
      <c r="D379" s="11">
        <v>142632456</v>
      </c>
      <c r="E379" s="11">
        <v>0</v>
      </c>
      <c r="F379" s="11">
        <f t="shared" si="120"/>
        <v>439169513.5</v>
      </c>
      <c r="G379" s="11">
        <v>0</v>
      </c>
      <c r="H379" s="11">
        <f t="shared" si="117"/>
        <v>439169513.5</v>
      </c>
      <c r="I379" s="12"/>
      <c r="J379" s="10"/>
      <c r="K379" s="11"/>
      <c r="L379" s="11"/>
      <c r="M379" s="11"/>
      <c r="N379" s="11"/>
      <c r="O379" s="11"/>
      <c r="P379" s="11"/>
    </row>
    <row r="380" spans="1:16" x14ac:dyDescent="0.25">
      <c r="A380" t="s">
        <v>14</v>
      </c>
      <c r="B380" s="20" t="s">
        <v>653</v>
      </c>
      <c r="C380" s="21">
        <f>SUM(C381)</f>
        <v>300254827.01999998</v>
      </c>
      <c r="D380" s="21">
        <f t="shared" ref="D380:H380" si="121">SUM(D381)</f>
        <v>94817355.799999997</v>
      </c>
      <c r="E380" s="21">
        <f t="shared" si="121"/>
        <v>0</v>
      </c>
      <c r="F380" s="21">
        <f t="shared" si="121"/>
        <v>395072182.81999999</v>
      </c>
      <c r="G380" s="21">
        <f t="shared" si="121"/>
        <v>0</v>
      </c>
      <c r="H380" s="21">
        <f t="shared" si="121"/>
        <v>395072182.81999999</v>
      </c>
      <c r="I380" s="12"/>
      <c r="J380" s="10"/>
      <c r="K380" s="11"/>
      <c r="L380" s="24"/>
      <c r="M380" s="11"/>
      <c r="N380" s="11"/>
      <c r="O380" s="11"/>
      <c r="P380" s="11"/>
    </row>
    <row r="381" spans="1:16" x14ac:dyDescent="0.25">
      <c r="A381" t="s">
        <v>14</v>
      </c>
      <c r="B381" s="4" t="s">
        <v>655</v>
      </c>
      <c r="C381" s="11">
        <v>300254827.01999998</v>
      </c>
      <c r="D381" s="11">
        <v>94817355.799999997</v>
      </c>
      <c r="E381" s="11">
        <v>0</v>
      </c>
      <c r="F381" s="11">
        <f>C381+D381-E381</f>
        <v>395072182.81999999</v>
      </c>
      <c r="G381" s="11">
        <v>0</v>
      </c>
      <c r="H381" s="11">
        <f t="shared" si="117"/>
        <v>395072182.81999999</v>
      </c>
      <c r="I381" s="12"/>
      <c r="J381" s="10"/>
      <c r="K381" s="11"/>
      <c r="L381" s="11"/>
      <c r="M381" s="11"/>
      <c r="N381" s="11"/>
      <c r="O381" s="11"/>
      <c r="P381" s="11"/>
    </row>
    <row r="382" spans="1:16" x14ac:dyDescent="0.25">
      <c r="A382" t="s">
        <v>14</v>
      </c>
      <c r="B382" s="20" t="s">
        <v>656</v>
      </c>
      <c r="C382" s="21">
        <f>SUM(C383:C384)</f>
        <v>8100000</v>
      </c>
      <c r="D382" s="21">
        <f t="shared" ref="D382:H382" si="122">SUM(D383:D384)</f>
        <v>22632178</v>
      </c>
      <c r="E382" s="21">
        <f t="shared" si="122"/>
        <v>0</v>
      </c>
      <c r="F382" s="21">
        <f t="shared" si="122"/>
        <v>30732178</v>
      </c>
      <c r="G382" s="21">
        <f t="shared" si="122"/>
        <v>0</v>
      </c>
      <c r="H382" s="21">
        <f t="shared" si="122"/>
        <v>30732178</v>
      </c>
      <c r="I382" s="12"/>
      <c r="J382" s="10"/>
      <c r="K382" s="11"/>
      <c r="L382" s="11"/>
      <c r="M382" s="11"/>
      <c r="N382" s="11"/>
      <c r="O382" s="11"/>
      <c r="P382" s="11"/>
    </row>
    <row r="383" spans="1:16" x14ac:dyDescent="0.25">
      <c r="A383" t="s">
        <v>14</v>
      </c>
      <c r="B383" s="4" t="s">
        <v>658</v>
      </c>
      <c r="C383" s="11">
        <v>8100000</v>
      </c>
      <c r="D383" s="11">
        <v>2700000</v>
      </c>
      <c r="E383" s="11">
        <v>0</v>
      </c>
      <c r="F383" s="11">
        <f>C383+D383-E383</f>
        <v>10800000</v>
      </c>
      <c r="G383" s="11">
        <v>0</v>
      </c>
      <c r="H383" s="11">
        <f t="shared" si="117"/>
        <v>10800000</v>
      </c>
      <c r="I383" s="12"/>
      <c r="J383" s="10"/>
      <c r="K383" s="11"/>
      <c r="L383" s="11"/>
      <c r="M383" s="11"/>
      <c r="N383" s="11"/>
      <c r="O383" s="11"/>
      <c r="P383" s="11"/>
    </row>
    <row r="384" spans="1:16" x14ac:dyDescent="0.25">
      <c r="A384" t="s">
        <v>14</v>
      </c>
      <c r="B384" s="4" t="s">
        <v>659</v>
      </c>
      <c r="C384" s="11">
        <v>0</v>
      </c>
      <c r="D384" s="11">
        <v>19932178</v>
      </c>
      <c r="E384" s="11">
        <v>0</v>
      </c>
      <c r="F384" s="11">
        <f>C384+D384-E384</f>
        <v>19932178</v>
      </c>
      <c r="G384" s="11">
        <v>0</v>
      </c>
      <c r="H384" s="11">
        <f t="shared" si="117"/>
        <v>19932178</v>
      </c>
      <c r="I384" s="12"/>
      <c r="J384" s="10"/>
      <c r="K384" s="11"/>
      <c r="L384" s="11"/>
      <c r="M384" s="11"/>
      <c r="N384" s="11"/>
      <c r="O384" s="11"/>
      <c r="P384" s="11"/>
    </row>
    <row r="385" spans="1:16" x14ac:dyDescent="0.25">
      <c r="A385" t="s">
        <v>14</v>
      </c>
      <c r="B385" s="20" t="s">
        <v>660</v>
      </c>
      <c r="C385" s="21">
        <f>SUM(C386)</f>
        <v>138731713</v>
      </c>
      <c r="D385" s="21">
        <f t="shared" ref="D385:H385" si="123">SUM(D386)</f>
        <v>281093954</v>
      </c>
      <c r="E385" s="21">
        <f t="shared" si="123"/>
        <v>0</v>
      </c>
      <c r="F385" s="21">
        <f t="shared" si="123"/>
        <v>419825667</v>
      </c>
      <c r="G385" s="21">
        <f t="shared" si="123"/>
        <v>0</v>
      </c>
      <c r="H385" s="21">
        <f t="shared" si="123"/>
        <v>419825667</v>
      </c>
      <c r="I385" s="12"/>
      <c r="J385" s="10"/>
      <c r="K385" s="11"/>
      <c r="L385" s="11"/>
      <c r="M385" s="11"/>
      <c r="N385" s="11"/>
      <c r="O385" s="11"/>
      <c r="P385" s="11"/>
    </row>
    <row r="386" spans="1:16" x14ac:dyDescent="0.25">
      <c r="A386" t="s">
        <v>14</v>
      </c>
      <c r="B386" s="4" t="s">
        <v>662</v>
      </c>
      <c r="C386" s="11">
        <v>138731713</v>
      </c>
      <c r="D386" s="11">
        <v>281093954</v>
      </c>
      <c r="E386" s="11">
        <v>0</v>
      </c>
      <c r="F386" s="11">
        <f>C386+D386-E386</f>
        <v>419825667</v>
      </c>
      <c r="G386" s="11">
        <v>0</v>
      </c>
      <c r="H386" s="11">
        <f t="shared" si="117"/>
        <v>419825667</v>
      </c>
      <c r="I386" s="12"/>
      <c r="J386" s="10"/>
      <c r="K386" s="11"/>
      <c r="L386" s="11"/>
      <c r="M386" s="11"/>
      <c r="N386" s="11"/>
      <c r="O386" s="11"/>
      <c r="P386" s="11"/>
    </row>
    <row r="387" spans="1:16" x14ac:dyDescent="0.25">
      <c r="A387" t="s">
        <v>14</v>
      </c>
      <c r="B387" s="20" t="s">
        <v>663</v>
      </c>
      <c r="C387" s="21">
        <f>SUM(C388:C389)</f>
        <v>824520230</v>
      </c>
      <c r="D387" s="21">
        <f>SUM(D388:D389)</f>
        <v>843866340</v>
      </c>
      <c r="E387" s="21">
        <f>SUM(E388:E389)</f>
        <v>0</v>
      </c>
      <c r="F387" s="21">
        <f>SUM(F388:F389)</f>
        <v>1668386570</v>
      </c>
      <c r="G387" s="21">
        <f>SUM(G388:G389)</f>
        <v>0</v>
      </c>
      <c r="H387" s="21">
        <f>SUM(H388:H389)</f>
        <v>1668386570</v>
      </c>
      <c r="I387" s="12"/>
      <c r="J387" s="10"/>
      <c r="K387" s="11"/>
      <c r="L387" s="11"/>
      <c r="M387" s="11"/>
      <c r="N387" s="11"/>
      <c r="O387" s="11"/>
      <c r="P387" s="11"/>
    </row>
    <row r="388" spans="1:16" x14ac:dyDescent="0.25">
      <c r="A388" t="s">
        <v>14</v>
      </c>
      <c r="B388" s="4" t="s">
        <v>665</v>
      </c>
      <c r="C388" s="11">
        <v>805736897</v>
      </c>
      <c r="D388" s="11">
        <v>834866340</v>
      </c>
      <c r="E388" s="11">
        <v>0</v>
      </c>
      <c r="F388" s="11">
        <f>C388+D388-E388</f>
        <v>1640603237</v>
      </c>
      <c r="G388" s="11">
        <v>0</v>
      </c>
      <c r="H388" s="11">
        <f t="shared" si="117"/>
        <v>1640603237</v>
      </c>
      <c r="I388" s="12"/>
      <c r="J388" s="10"/>
      <c r="K388" s="11"/>
      <c r="L388" s="11"/>
      <c r="M388" s="11"/>
      <c r="N388" s="11"/>
      <c r="O388" s="11"/>
      <c r="P388" s="11"/>
    </row>
    <row r="389" spans="1:16" x14ac:dyDescent="0.25">
      <c r="A389" t="s">
        <v>14</v>
      </c>
      <c r="B389" s="4" t="s">
        <v>666</v>
      </c>
      <c r="C389" s="11">
        <v>18783333</v>
      </c>
      <c r="D389" s="11">
        <f>6500000+2500000</f>
        <v>9000000</v>
      </c>
      <c r="E389" s="11">
        <v>0</v>
      </c>
      <c r="F389" s="11">
        <f>C389+D389-E389</f>
        <v>27783333</v>
      </c>
      <c r="G389" s="11">
        <v>0</v>
      </c>
      <c r="H389" s="11">
        <f t="shared" si="117"/>
        <v>27783333</v>
      </c>
      <c r="I389" s="12"/>
      <c r="J389" s="10"/>
      <c r="K389" s="11"/>
      <c r="L389" s="11"/>
      <c r="M389" s="11"/>
      <c r="N389" s="11"/>
      <c r="O389" s="11"/>
      <c r="P389" s="11"/>
    </row>
    <row r="390" spans="1:16" x14ac:dyDescent="0.25">
      <c r="A390" t="s">
        <v>14</v>
      </c>
      <c r="B390" s="20" t="s">
        <v>668</v>
      </c>
      <c r="C390" s="21">
        <f>SUM(C391:C394)</f>
        <v>109031199</v>
      </c>
      <c r="D390" s="21">
        <f t="shared" ref="D390:H390" si="124">SUM(D391:D394)</f>
        <v>225794228</v>
      </c>
      <c r="E390" s="21">
        <f t="shared" si="124"/>
        <v>0</v>
      </c>
      <c r="F390" s="21">
        <f t="shared" si="124"/>
        <v>334825427</v>
      </c>
      <c r="G390" s="21">
        <f t="shared" si="124"/>
        <v>0</v>
      </c>
      <c r="H390" s="21">
        <f t="shared" si="124"/>
        <v>334825427</v>
      </c>
      <c r="I390" s="12"/>
      <c r="J390" s="10"/>
      <c r="K390" s="11"/>
      <c r="L390" s="11"/>
      <c r="M390" s="11"/>
      <c r="N390" s="11"/>
      <c r="O390" s="11"/>
      <c r="P390" s="11"/>
    </row>
    <row r="391" spans="1:16" x14ac:dyDescent="0.25">
      <c r="A391" t="s">
        <v>14</v>
      </c>
      <c r="B391" s="4" t="s">
        <v>670</v>
      </c>
      <c r="C391" s="11">
        <v>18924240</v>
      </c>
      <c r="D391" s="11">
        <v>120000000</v>
      </c>
      <c r="E391" s="11">
        <v>0</v>
      </c>
      <c r="F391" s="11">
        <f>C391+D391-E391</f>
        <v>138924240</v>
      </c>
      <c r="G391" s="11">
        <v>0</v>
      </c>
      <c r="H391" s="11">
        <f t="shared" si="117"/>
        <v>138924240</v>
      </c>
      <c r="I391" s="12"/>
      <c r="J391" s="10"/>
      <c r="K391" s="11"/>
      <c r="L391" s="11"/>
      <c r="M391" s="11"/>
      <c r="N391" s="11"/>
      <c r="O391" s="11"/>
      <c r="P391" s="11"/>
    </row>
    <row r="392" spans="1:16" x14ac:dyDescent="0.25">
      <c r="A392" t="s">
        <v>14</v>
      </c>
      <c r="B392" s="4" t="s">
        <v>672</v>
      </c>
      <c r="C392" s="11">
        <v>16950000</v>
      </c>
      <c r="D392" s="11">
        <v>0</v>
      </c>
      <c r="E392" s="11">
        <v>0</v>
      </c>
      <c r="F392" s="11">
        <f>C392+D392-E392</f>
        <v>16950000</v>
      </c>
      <c r="G392" s="11">
        <v>0</v>
      </c>
      <c r="H392" s="11">
        <f t="shared" si="117"/>
        <v>16950000</v>
      </c>
      <c r="I392" s="12"/>
      <c r="J392" s="10"/>
      <c r="K392" s="11"/>
      <c r="L392" s="11"/>
      <c r="M392" s="11"/>
      <c r="N392" s="11"/>
      <c r="O392" s="11"/>
      <c r="P392" s="11"/>
    </row>
    <row r="393" spans="1:16" x14ac:dyDescent="0.25">
      <c r="A393" t="s">
        <v>14</v>
      </c>
      <c r="B393" s="4" t="s">
        <v>673</v>
      </c>
      <c r="C393" s="11">
        <v>73156959</v>
      </c>
      <c r="D393" s="11">
        <v>9446666</v>
      </c>
      <c r="E393" s="11">
        <v>0</v>
      </c>
      <c r="F393" s="11">
        <f>C393+D393-E393</f>
        <v>82603625</v>
      </c>
      <c r="G393" s="11">
        <v>0</v>
      </c>
      <c r="H393" s="11">
        <f t="shared" si="117"/>
        <v>82603625</v>
      </c>
      <c r="I393" s="12"/>
      <c r="J393" s="10"/>
      <c r="K393" s="11"/>
      <c r="L393" s="11"/>
      <c r="M393" s="11"/>
      <c r="N393" s="11"/>
      <c r="O393" s="11"/>
      <c r="P393" s="11"/>
    </row>
    <row r="394" spans="1:16" x14ac:dyDescent="0.25">
      <c r="A394" t="s">
        <v>14</v>
      </c>
      <c r="B394" s="4" t="s">
        <v>675</v>
      </c>
      <c r="C394" s="11">
        <v>0</v>
      </c>
      <c r="D394" s="11">
        <v>96347562</v>
      </c>
      <c r="E394" s="11">
        <v>0</v>
      </c>
      <c r="F394" s="11">
        <f>C394+D394-E394</f>
        <v>96347562</v>
      </c>
      <c r="G394" s="11">
        <v>0</v>
      </c>
      <c r="H394" s="11">
        <f t="shared" si="117"/>
        <v>96347562</v>
      </c>
      <c r="I394" s="12"/>
      <c r="J394" s="10"/>
      <c r="K394" s="11"/>
      <c r="L394" s="11"/>
      <c r="M394" s="11"/>
      <c r="N394" s="11"/>
      <c r="O394" s="11"/>
      <c r="P394" s="11"/>
    </row>
    <row r="395" spans="1:16" x14ac:dyDescent="0.25">
      <c r="A395" t="s">
        <v>14</v>
      </c>
      <c r="B395" s="15">
        <v>5.8</v>
      </c>
      <c r="C395" s="16">
        <f>C396+C398+C401+C403+C405+C407</f>
        <v>345370932.40999997</v>
      </c>
      <c r="D395" s="16">
        <f t="shared" ref="D395:H395" si="125">D396+D398+D401+D403+D405+D407</f>
        <v>4277655.4800000004</v>
      </c>
      <c r="E395" s="16">
        <f t="shared" si="125"/>
        <v>22584714</v>
      </c>
      <c r="F395" s="16">
        <f t="shared" si="125"/>
        <v>327063873.88999999</v>
      </c>
      <c r="G395" s="16">
        <f t="shared" si="125"/>
        <v>0</v>
      </c>
      <c r="H395" s="16">
        <f t="shared" si="125"/>
        <v>327063873.88999999</v>
      </c>
      <c r="I395" s="12"/>
      <c r="J395" s="10"/>
      <c r="K395" s="11"/>
      <c r="L395" s="11"/>
      <c r="M395" s="11"/>
      <c r="N395" s="11"/>
      <c r="O395" s="11"/>
      <c r="P395" s="11"/>
    </row>
    <row r="396" spans="1:16" x14ac:dyDescent="0.25">
      <c r="A396" t="s">
        <v>14</v>
      </c>
      <c r="B396" s="20" t="s">
        <v>678</v>
      </c>
      <c r="C396" s="21">
        <f>SUM(C397)</f>
        <v>289199</v>
      </c>
      <c r="D396" s="21">
        <f t="shared" ref="D396:H396" si="126">SUM(D397)</f>
        <v>98142</v>
      </c>
      <c r="E396" s="21">
        <f t="shared" si="126"/>
        <v>0</v>
      </c>
      <c r="F396" s="21">
        <f t="shared" si="126"/>
        <v>387341</v>
      </c>
      <c r="G396" s="21">
        <f t="shared" si="126"/>
        <v>0</v>
      </c>
      <c r="H396" s="21">
        <f t="shared" si="126"/>
        <v>387341</v>
      </c>
      <c r="I396" s="12"/>
      <c r="J396" s="10"/>
      <c r="K396" s="11"/>
      <c r="L396" s="11"/>
      <c r="M396" s="11"/>
      <c r="N396" s="11"/>
      <c r="O396" s="11"/>
      <c r="P396" s="11"/>
    </row>
    <row r="397" spans="1:16" x14ac:dyDescent="0.25">
      <c r="A397" t="s">
        <v>14</v>
      </c>
      <c r="B397" s="4" t="s">
        <v>679</v>
      </c>
      <c r="C397" s="11">
        <v>289199</v>
      </c>
      <c r="D397" s="11">
        <v>98142</v>
      </c>
      <c r="E397" s="11">
        <v>0</v>
      </c>
      <c r="F397" s="11">
        <f>C397+D397-E397</f>
        <v>387341</v>
      </c>
      <c r="G397" s="11">
        <v>0</v>
      </c>
      <c r="H397" s="11">
        <f t="shared" si="117"/>
        <v>387341</v>
      </c>
      <c r="I397" s="12"/>
      <c r="J397" s="10"/>
      <c r="K397" s="11"/>
      <c r="L397" s="11"/>
      <c r="M397" s="11"/>
      <c r="N397" s="11"/>
      <c r="O397" s="11"/>
      <c r="P397" s="11"/>
    </row>
    <row r="398" spans="1:16" x14ac:dyDescent="0.25">
      <c r="A398" t="s">
        <v>14</v>
      </c>
      <c r="B398" s="20" t="s">
        <v>681</v>
      </c>
      <c r="C398" s="21">
        <f>SUM(C399:C400)</f>
        <v>7358344.0800000001</v>
      </c>
      <c r="D398" s="21">
        <f t="shared" ref="D398:H398" si="127">SUM(D399:D400)</f>
        <v>2126039.39</v>
      </c>
      <c r="E398" s="21">
        <f t="shared" si="127"/>
        <v>41500</v>
      </c>
      <c r="F398" s="21">
        <f t="shared" si="127"/>
        <v>9442883.4700000007</v>
      </c>
      <c r="G398" s="21">
        <f t="shared" si="127"/>
        <v>0</v>
      </c>
      <c r="H398" s="21">
        <f t="shared" si="127"/>
        <v>9442883.4700000007</v>
      </c>
      <c r="I398" s="12"/>
      <c r="J398" s="10"/>
      <c r="K398" s="11"/>
      <c r="L398" s="11"/>
      <c r="M398" s="11"/>
      <c r="N398" s="11"/>
      <c r="O398" s="11"/>
      <c r="P398" s="11"/>
    </row>
    <row r="399" spans="1:16" x14ac:dyDescent="0.25">
      <c r="A399" t="s">
        <v>14</v>
      </c>
      <c r="B399" s="4" t="s">
        <v>683</v>
      </c>
      <c r="C399" s="11">
        <v>7316844.0800000001</v>
      </c>
      <c r="D399" s="11">
        <v>2126039.39</v>
      </c>
      <c r="E399" s="11">
        <v>0</v>
      </c>
      <c r="F399" s="11">
        <f>C399+D399-E399</f>
        <v>9442883.4700000007</v>
      </c>
      <c r="G399" s="11">
        <v>0</v>
      </c>
      <c r="H399" s="11">
        <f t="shared" si="117"/>
        <v>9442883.4700000007</v>
      </c>
      <c r="I399" s="12"/>
      <c r="J399" s="10"/>
      <c r="K399" s="11"/>
      <c r="L399" s="11"/>
      <c r="M399" s="11"/>
      <c r="N399" s="11"/>
      <c r="O399" s="11"/>
      <c r="P399" s="11"/>
    </row>
    <row r="400" spans="1:16" x14ac:dyDescent="0.25">
      <c r="A400" t="s">
        <v>14</v>
      </c>
      <c r="B400" s="4" t="s">
        <v>685</v>
      </c>
      <c r="C400" s="11">
        <v>41500</v>
      </c>
      <c r="D400" s="11">
        <v>0</v>
      </c>
      <c r="E400" s="11">
        <v>41500</v>
      </c>
      <c r="F400" s="11">
        <f>C400+D400-E400</f>
        <v>0</v>
      </c>
      <c r="G400" s="11">
        <v>0</v>
      </c>
      <c r="H400" s="11">
        <f t="shared" si="117"/>
        <v>0</v>
      </c>
      <c r="I400" s="12"/>
      <c r="J400" s="10"/>
      <c r="K400" s="11"/>
      <c r="L400" s="11"/>
      <c r="M400" s="11"/>
      <c r="N400" s="11"/>
      <c r="O400" s="11"/>
      <c r="P400" s="11"/>
    </row>
    <row r="401" spans="1:16" x14ac:dyDescent="0.25">
      <c r="A401" t="s">
        <v>14</v>
      </c>
      <c r="B401" s="20" t="s">
        <v>687</v>
      </c>
      <c r="C401" s="21">
        <f>SUM(C402)</f>
        <v>3204873</v>
      </c>
      <c r="D401" s="21">
        <f t="shared" ref="D401:H401" si="128">SUM(D402)</f>
        <v>0</v>
      </c>
      <c r="E401" s="21">
        <f t="shared" si="128"/>
        <v>0</v>
      </c>
      <c r="F401" s="21">
        <f t="shared" si="128"/>
        <v>3204873</v>
      </c>
      <c r="G401" s="21">
        <f t="shared" si="128"/>
        <v>0</v>
      </c>
      <c r="H401" s="21">
        <f t="shared" si="128"/>
        <v>3204873</v>
      </c>
      <c r="I401" s="12"/>
      <c r="J401" s="10"/>
      <c r="K401" s="11"/>
      <c r="L401" s="11"/>
      <c r="M401" s="11"/>
      <c r="N401" s="11"/>
      <c r="O401" s="11"/>
      <c r="P401" s="11"/>
    </row>
    <row r="402" spans="1:16" x14ac:dyDescent="0.25">
      <c r="A402" t="s">
        <v>14</v>
      </c>
      <c r="B402" s="4" t="s">
        <v>688</v>
      </c>
      <c r="C402" s="11">
        <v>3204873</v>
      </c>
      <c r="D402" s="11">
        <v>0</v>
      </c>
      <c r="E402" s="11">
        <v>0</v>
      </c>
      <c r="F402" s="11">
        <f>C402+D402-E402</f>
        <v>3204873</v>
      </c>
      <c r="G402" s="11">
        <v>0</v>
      </c>
      <c r="H402" s="11">
        <f t="shared" si="117"/>
        <v>3204873</v>
      </c>
      <c r="I402" s="12"/>
      <c r="J402" s="10"/>
      <c r="K402" s="11"/>
      <c r="L402" s="11"/>
      <c r="M402" s="11"/>
      <c r="N402" s="11"/>
      <c r="O402" s="11"/>
      <c r="P402" s="11"/>
    </row>
    <row r="403" spans="1:16" x14ac:dyDescent="0.25">
      <c r="A403" t="s">
        <v>14</v>
      </c>
      <c r="B403" s="20" t="s">
        <v>690</v>
      </c>
      <c r="C403" s="21">
        <f>SUM(C404)</f>
        <v>3319065</v>
      </c>
      <c r="D403" s="21">
        <f t="shared" ref="D403:H403" si="129">SUM(D404)</f>
        <v>2050000</v>
      </c>
      <c r="E403" s="21">
        <f t="shared" si="129"/>
        <v>44346</v>
      </c>
      <c r="F403" s="21">
        <f t="shared" si="129"/>
        <v>5324719</v>
      </c>
      <c r="G403" s="21">
        <f t="shared" si="129"/>
        <v>0</v>
      </c>
      <c r="H403" s="21">
        <f t="shared" si="129"/>
        <v>5324719</v>
      </c>
      <c r="I403" s="12"/>
      <c r="J403" s="10"/>
      <c r="K403" s="11"/>
      <c r="L403" s="11"/>
      <c r="M403" s="11"/>
      <c r="N403" s="11"/>
      <c r="O403" s="11"/>
      <c r="P403" s="11"/>
    </row>
    <row r="404" spans="1:16" x14ac:dyDescent="0.25">
      <c r="A404" t="s">
        <v>14</v>
      </c>
      <c r="B404" s="4" t="s">
        <v>692</v>
      </c>
      <c r="C404" s="11">
        <v>3319065</v>
      </c>
      <c r="D404" s="11">
        <v>2050000</v>
      </c>
      <c r="E404" s="11">
        <v>44346</v>
      </c>
      <c r="F404" s="11">
        <f>C404+D404-E404</f>
        <v>5324719</v>
      </c>
      <c r="G404" s="11">
        <v>0</v>
      </c>
      <c r="H404" s="11">
        <f t="shared" si="117"/>
        <v>5324719</v>
      </c>
      <c r="I404" s="12"/>
      <c r="J404" s="10"/>
      <c r="K404" s="11"/>
      <c r="L404" s="11"/>
      <c r="M404" s="11"/>
      <c r="N404" s="11"/>
      <c r="O404" s="11"/>
      <c r="P404" s="11"/>
    </row>
    <row r="405" spans="1:16" x14ac:dyDescent="0.25">
      <c r="A405" t="s">
        <v>14</v>
      </c>
      <c r="B405" s="20" t="s">
        <v>694</v>
      </c>
      <c r="C405" s="21">
        <f>SUM(C406)</f>
        <v>986</v>
      </c>
      <c r="D405" s="21">
        <f t="shared" ref="D405:H405" si="130">SUM(D406)</f>
        <v>3474.09</v>
      </c>
      <c r="E405" s="21">
        <f t="shared" si="130"/>
        <v>0</v>
      </c>
      <c r="F405" s="21">
        <f t="shared" si="130"/>
        <v>4460.09</v>
      </c>
      <c r="G405" s="21">
        <f t="shared" si="130"/>
        <v>0</v>
      </c>
      <c r="H405" s="21">
        <f t="shared" si="130"/>
        <v>4460.09</v>
      </c>
      <c r="I405" s="12"/>
      <c r="J405" s="10"/>
      <c r="K405" s="11"/>
      <c r="L405" s="11"/>
      <c r="M405" s="11"/>
      <c r="N405" s="11"/>
      <c r="O405" s="11"/>
      <c r="P405" s="11"/>
    </row>
    <row r="406" spans="1:16" x14ac:dyDescent="0.25">
      <c r="A406" t="s">
        <v>14</v>
      </c>
      <c r="B406" s="4" t="s">
        <v>695</v>
      </c>
      <c r="C406" s="11">
        <v>986</v>
      </c>
      <c r="D406" s="11">
        <v>3474.09</v>
      </c>
      <c r="E406" s="11">
        <v>0</v>
      </c>
      <c r="F406" s="11">
        <f>C406+D406-E406</f>
        <v>4460.09</v>
      </c>
      <c r="G406" s="11">
        <v>0</v>
      </c>
      <c r="H406" s="11">
        <f t="shared" si="117"/>
        <v>4460.09</v>
      </c>
      <c r="I406" s="12"/>
      <c r="J406" s="10"/>
      <c r="K406" s="11"/>
      <c r="L406" s="11"/>
      <c r="M406" s="11"/>
      <c r="N406" s="11"/>
      <c r="O406" s="11"/>
      <c r="P406" s="11"/>
    </row>
    <row r="407" spans="1:16" x14ac:dyDescent="0.25">
      <c r="A407" t="s">
        <v>14</v>
      </c>
      <c r="B407" s="20" t="s">
        <v>697</v>
      </c>
      <c r="C407" s="21">
        <f>SUM(C408:C410)</f>
        <v>331198465.32999998</v>
      </c>
      <c r="D407" s="21">
        <f t="shared" ref="D407:H407" si="131">SUM(D408:D410)</f>
        <v>0</v>
      </c>
      <c r="E407" s="21">
        <f t="shared" si="131"/>
        <v>22498868</v>
      </c>
      <c r="F407" s="21">
        <f t="shared" si="131"/>
        <v>308699597.32999998</v>
      </c>
      <c r="G407" s="21">
        <f t="shared" si="131"/>
        <v>0</v>
      </c>
      <c r="H407" s="21">
        <f t="shared" si="131"/>
        <v>308699597.32999998</v>
      </c>
      <c r="I407" s="12"/>
      <c r="J407" s="10"/>
      <c r="K407" s="11"/>
      <c r="L407" s="11"/>
      <c r="M407" s="11"/>
      <c r="N407" s="11"/>
      <c r="O407" s="11"/>
      <c r="P407" s="11"/>
    </row>
    <row r="408" spans="1:16" x14ac:dyDescent="0.25">
      <c r="A408" t="s">
        <v>14</v>
      </c>
      <c r="B408" s="4" t="s">
        <v>698</v>
      </c>
      <c r="C408" s="11">
        <v>100193</v>
      </c>
      <c r="D408" s="11">
        <v>0</v>
      </c>
      <c r="E408" s="11">
        <v>0</v>
      </c>
      <c r="F408" s="11">
        <f>C408+D408-E408</f>
        <v>100193</v>
      </c>
      <c r="G408" s="11">
        <v>0</v>
      </c>
      <c r="H408" s="11">
        <f t="shared" si="117"/>
        <v>100193</v>
      </c>
      <c r="I408" s="12"/>
      <c r="J408" s="10"/>
      <c r="K408" s="11"/>
      <c r="L408" s="24"/>
      <c r="M408" s="11"/>
      <c r="N408" s="11"/>
      <c r="O408" s="11"/>
      <c r="P408" s="11"/>
    </row>
    <row r="409" spans="1:16" x14ac:dyDescent="0.25">
      <c r="A409" t="s">
        <v>14</v>
      </c>
      <c r="B409" s="4" t="s">
        <v>700</v>
      </c>
      <c r="C409" s="11">
        <v>331093773</v>
      </c>
      <c r="D409" s="11">
        <v>0</v>
      </c>
      <c r="E409" s="11">
        <v>22498868</v>
      </c>
      <c r="F409" s="11">
        <f>C409+D409-E409</f>
        <v>308594905</v>
      </c>
      <c r="G409" s="11">
        <v>0</v>
      </c>
      <c r="H409" s="11">
        <f t="shared" si="117"/>
        <v>308594905</v>
      </c>
      <c r="I409" s="12"/>
      <c r="J409" s="10"/>
      <c r="K409" s="11"/>
      <c r="L409" s="11"/>
      <c r="M409" s="11"/>
      <c r="N409" s="11"/>
      <c r="O409" s="11"/>
      <c r="P409" s="11"/>
    </row>
    <row r="410" spans="1:16" x14ac:dyDescent="0.25">
      <c r="A410" t="s">
        <v>14</v>
      </c>
      <c r="B410" s="4" t="s">
        <v>702</v>
      </c>
      <c r="C410" s="11">
        <v>4499.33</v>
      </c>
      <c r="D410" s="11">
        <v>0</v>
      </c>
      <c r="E410" s="11">
        <v>0</v>
      </c>
      <c r="F410" s="11">
        <f>C410+D410-E410</f>
        <v>4499.33</v>
      </c>
      <c r="G410" s="11">
        <v>0</v>
      </c>
      <c r="H410" s="11">
        <f t="shared" si="117"/>
        <v>4499.33</v>
      </c>
      <c r="I410" s="12"/>
      <c r="J410" s="10"/>
      <c r="K410" s="11"/>
      <c r="L410" s="11"/>
      <c r="M410" s="11"/>
      <c r="N410" s="11"/>
      <c r="O410" s="11"/>
      <c r="P410" s="11"/>
    </row>
    <row r="411" spans="1:16" x14ac:dyDescent="0.25">
      <c r="A411" t="s">
        <v>14</v>
      </c>
      <c r="B411" s="15">
        <v>5.9</v>
      </c>
      <c r="C411" s="16">
        <f>C412</f>
        <v>0</v>
      </c>
      <c r="D411" s="16">
        <f t="shared" ref="D411:H411" si="132">D412</f>
        <v>3227849228.6499996</v>
      </c>
      <c r="E411" s="16">
        <f t="shared" si="132"/>
        <v>0</v>
      </c>
      <c r="F411" s="16">
        <f t="shared" si="132"/>
        <v>3227849228.6499996</v>
      </c>
      <c r="G411" s="16">
        <f t="shared" si="132"/>
        <v>0</v>
      </c>
      <c r="H411" s="16">
        <f t="shared" si="132"/>
        <v>3227849228.6499996</v>
      </c>
      <c r="I411" s="11"/>
      <c r="J411" s="10"/>
      <c r="K411" s="11"/>
      <c r="L411" s="11"/>
      <c r="M411" s="11"/>
      <c r="N411" s="11"/>
      <c r="O411" s="11"/>
      <c r="P411" s="11"/>
    </row>
    <row r="412" spans="1:16" x14ac:dyDescent="0.25">
      <c r="A412" t="s">
        <v>14</v>
      </c>
      <c r="B412" s="20" t="s">
        <v>1409</v>
      </c>
      <c r="C412" s="21">
        <f>SUM(C413)</f>
        <v>0</v>
      </c>
      <c r="D412" s="21">
        <f t="shared" ref="D412:H412" si="133">SUM(D413)</f>
        <v>3227849228.6499996</v>
      </c>
      <c r="E412" s="21">
        <f t="shared" si="133"/>
        <v>0</v>
      </c>
      <c r="F412" s="21">
        <f t="shared" si="133"/>
        <v>3227849228.6499996</v>
      </c>
      <c r="G412" s="21">
        <f t="shared" si="133"/>
        <v>0</v>
      </c>
      <c r="H412" s="21">
        <f t="shared" si="133"/>
        <v>3227849228.6499996</v>
      </c>
      <c r="I412" s="12"/>
      <c r="J412" s="10"/>
      <c r="K412" s="11"/>
      <c r="L412" s="11"/>
      <c r="M412" s="11"/>
      <c r="N412" s="11"/>
      <c r="O412" s="11"/>
      <c r="P412" s="11"/>
    </row>
    <row r="413" spans="1:16" x14ac:dyDescent="0.25">
      <c r="A413" t="s">
        <v>14</v>
      </c>
      <c r="B413" s="10" t="s">
        <v>1415</v>
      </c>
      <c r="C413" s="11">
        <v>0</v>
      </c>
      <c r="D413" s="11">
        <v>3227849228.6499996</v>
      </c>
      <c r="E413" s="11">
        <v>0</v>
      </c>
      <c r="F413" s="11">
        <f>C413+D413-E413</f>
        <v>3227849228.6499996</v>
      </c>
      <c r="G413" s="11">
        <v>0</v>
      </c>
      <c r="H413" s="11">
        <f t="shared" si="117"/>
        <v>3227849228.6499996</v>
      </c>
      <c r="I413" s="12"/>
      <c r="J413" s="10"/>
      <c r="K413" s="11"/>
      <c r="L413" s="11"/>
      <c r="M413" s="11"/>
      <c r="N413" s="11"/>
      <c r="O413" s="11"/>
      <c r="P413" s="11"/>
    </row>
    <row r="414" spans="1:16" x14ac:dyDescent="0.25">
      <c r="B414" s="4"/>
      <c r="D414" s="11"/>
      <c r="E414" s="11"/>
      <c r="F414" s="11"/>
      <c r="G414" s="11"/>
      <c r="H414" s="11"/>
      <c r="I414" s="12"/>
      <c r="J414" s="10"/>
      <c r="K414" s="11"/>
      <c r="L414" s="11"/>
      <c r="M414" s="11"/>
      <c r="N414" s="11"/>
      <c r="O414" s="11"/>
      <c r="P414" s="11"/>
    </row>
    <row r="415" spans="1:16" x14ac:dyDescent="0.25">
      <c r="B415" s="4"/>
      <c r="D415" s="11"/>
      <c r="E415" s="11"/>
      <c r="F415" s="11"/>
      <c r="G415" s="11"/>
      <c r="H415" s="11"/>
      <c r="I415" s="12"/>
      <c r="J415" s="10"/>
      <c r="K415" s="11"/>
      <c r="L415" s="11"/>
      <c r="M415" s="11"/>
      <c r="N415" s="11"/>
      <c r="O415" s="11"/>
      <c r="P415" s="11"/>
    </row>
    <row r="416" spans="1:16" x14ac:dyDescent="0.25">
      <c r="B416" s="4"/>
      <c r="D416" s="42">
        <f>SUM(D2:D415)</f>
        <v>127546719153.68005</v>
      </c>
      <c r="E416" s="42">
        <f>SUM(E2:E415)</f>
        <v>127546719153.67999</v>
      </c>
      <c r="F416" s="11">
        <f>D416-E416</f>
        <v>0</v>
      </c>
      <c r="G416" s="11"/>
      <c r="H416" s="11"/>
      <c r="I416" s="12"/>
      <c r="J416" s="10"/>
      <c r="K416" s="11"/>
      <c r="L416" s="11"/>
      <c r="M416" s="11"/>
      <c r="N416" s="11"/>
      <c r="O416" s="11"/>
      <c r="P416" s="11"/>
    </row>
    <row r="417" spans="2:16" x14ac:dyDescent="0.25">
      <c r="B417" s="4"/>
      <c r="D417" s="11"/>
      <c r="E417" s="11"/>
      <c r="F417" s="11"/>
      <c r="G417" s="11"/>
      <c r="H417" s="11"/>
      <c r="I417" s="12"/>
      <c r="J417" s="10"/>
      <c r="K417" s="11"/>
      <c r="L417" s="11"/>
      <c r="M417" s="11"/>
      <c r="N417" s="11"/>
      <c r="O417" s="11"/>
      <c r="P417" s="11"/>
    </row>
    <row r="418" spans="2:16" x14ac:dyDescent="0.25">
      <c r="B418" s="4"/>
      <c r="D418" s="11"/>
      <c r="E418" s="11"/>
      <c r="F418" s="11"/>
      <c r="G418" s="11"/>
      <c r="H418" s="11"/>
      <c r="I418" s="12"/>
      <c r="J418" s="10"/>
      <c r="K418" s="11"/>
      <c r="L418" s="11"/>
      <c r="M418" s="11"/>
      <c r="N418" s="11"/>
      <c r="O418" s="11"/>
      <c r="P418" s="11"/>
    </row>
    <row r="419" spans="2:16" x14ac:dyDescent="0.25">
      <c r="B419" s="4"/>
      <c r="D419" s="11">
        <f>D2+D153+D236+D250+D308</f>
        <v>31886679788.419998</v>
      </c>
      <c r="E419" s="11">
        <f>E2+E153+E236+E250+E308</f>
        <v>31886679788.419998</v>
      </c>
      <c r="F419" s="11">
        <f>D419-E419</f>
        <v>0</v>
      </c>
      <c r="G419" s="11"/>
      <c r="H419" s="11"/>
      <c r="I419" s="12"/>
      <c r="J419" s="10"/>
      <c r="K419" s="11"/>
      <c r="L419" s="11"/>
      <c r="M419" s="11"/>
      <c r="N419" s="11"/>
      <c r="O419" s="11"/>
      <c r="P419" s="11"/>
    </row>
    <row r="420" spans="2:16" x14ac:dyDescent="0.25">
      <c r="B420" s="4"/>
      <c r="D420" s="11"/>
      <c r="E420" s="11"/>
      <c r="F420" s="11"/>
      <c r="G420" s="11"/>
      <c r="H420" s="11"/>
      <c r="I420" s="12"/>
      <c r="J420" s="10"/>
      <c r="K420" s="11"/>
      <c r="L420" s="11"/>
      <c r="M420" s="11"/>
      <c r="N420" s="11"/>
      <c r="O420" s="11"/>
      <c r="P420" s="11"/>
    </row>
    <row r="421" spans="2:16" x14ac:dyDescent="0.25">
      <c r="B421" s="4"/>
      <c r="F421" s="11"/>
      <c r="G421" s="11"/>
      <c r="H421" s="11"/>
      <c r="I421" s="12"/>
      <c r="J421" s="10"/>
      <c r="K421" s="11"/>
      <c r="L421" s="11"/>
      <c r="M421" s="11"/>
      <c r="N421" s="11"/>
      <c r="O421" s="11"/>
      <c r="P421" s="11"/>
    </row>
    <row r="422" spans="2:16" x14ac:dyDescent="0.25">
      <c r="I422" s="12"/>
      <c r="J422" s="10"/>
      <c r="K422" s="11"/>
      <c r="L422" s="11"/>
      <c r="M422" s="11"/>
      <c r="N422" s="11"/>
      <c r="O422" s="11"/>
      <c r="P422" s="11"/>
    </row>
    <row r="423" spans="2:16" x14ac:dyDescent="0.25">
      <c r="I423" s="12"/>
      <c r="J423" s="10"/>
      <c r="K423" s="11"/>
      <c r="L423" s="11"/>
      <c r="M423" s="11"/>
      <c r="N423" s="11"/>
      <c r="O423" s="11"/>
      <c r="P423" s="11"/>
    </row>
    <row r="424" spans="2:16" x14ac:dyDescent="0.25">
      <c r="I424" s="12"/>
      <c r="J424" s="10"/>
      <c r="K424" s="11"/>
      <c r="L424" s="11"/>
      <c r="M424" s="11"/>
      <c r="N424" s="11"/>
      <c r="O424" s="11"/>
      <c r="P424" s="11"/>
    </row>
    <row r="425" spans="2:16" x14ac:dyDescent="0.25">
      <c r="I425" s="12"/>
      <c r="J425" s="10"/>
      <c r="K425" s="11"/>
      <c r="L425" s="11"/>
      <c r="M425" s="11"/>
      <c r="N425" s="11"/>
      <c r="O425" s="11"/>
      <c r="P425" s="11"/>
    </row>
    <row r="426" spans="2:16" x14ac:dyDescent="0.25">
      <c r="I426" s="12"/>
      <c r="J426" s="10"/>
      <c r="K426" s="11"/>
      <c r="L426" s="11"/>
      <c r="M426" s="11"/>
      <c r="N426" s="11"/>
      <c r="O426" s="11"/>
      <c r="P426" s="11"/>
    </row>
    <row r="427" spans="2:16" x14ac:dyDescent="0.25">
      <c r="I427" s="12"/>
      <c r="J427" s="10"/>
      <c r="K427" s="11"/>
      <c r="L427" s="11"/>
      <c r="M427" s="11"/>
      <c r="N427" s="11"/>
      <c r="O427" s="11"/>
      <c r="P427" s="11"/>
    </row>
    <row r="428" spans="2:16" x14ac:dyDescent="0.25">
      <c r="I428" s="12"/>
      <c r="J428" s="10"/>
      <c r="K428" s="11"/>
      <c r="L428" s="11"/>
      <c r="M428" s="11"/>
      <c r="N428" s="11"/>
      <c r="O428" s="11"/>
      <c r="P428" s="11"/>
    </row>
    <row r="429" spans="2:16" x14ac:dyDescent="0.25">
      <c r="I429" s="12"/>
      <c r="J429" s="10"/>
      <c r="K429" s="11"/>
      <c r="L429" s="11"/>
      <c r="M429" s="11"/>
      <c r="N429" s="11"/>
      <c r="O429" s="11"/>
      <c r="P429" s="11"/>
    </row>
    <row r="430" spans="2:16" x14ac:dyDescent="0.25">
      <c r="I430" s="12"/>
      <c r="J430" s="10"/>
      <c r="K430" s="11"/>
      <c r="L430" s="11"/>
      <c r="M430" s="11"/>
      <c r="N430" s="11"/>
      <c r="O430" s="11"/>
      <c r="P430" s="11"/>
    </row>
    <row r="431" spans="2:16" x14ac:dyDescent="0.25">
      <c r="I431" s="12"/>
      <c r="J431" s="10"/>
      <c r="K431" s="11"/>
      <c r="L431" s="11"/>
      <c r="M431" s="11"/>
      <c r="N431" s="11"/>
      <c r="O431" s="11"/>
      <c r="P431" s="11"/>
    </row>
    <row r="432" spans="2:16" x14ac:dyDescent="0.25">
      <c r="I432" s="12"/>
      <c r="J432" s="10"/>
      <c r="K432" s="11"/>
      <c r="L432" s="11"/>
      <c r="M432" s="11"/>
      <c r="N432" s="11"/>
      <c r="O432" s="11"/>
      <c r="P432" s="11"/>
    </row>
    <row r="433" spans="4:16" x14ac:dyDescent="0.25">
      <c r="I433" s="12"/>
      <c r="J433" s="12"/>
      <c r="K433" s="12"/>
      <c r="L433" s="12"/>
      <c r="M433" s="12"/>
      <c r="N433" s="12"/>
      <c r="O433" s="12"/>
      <c r="P433" s="12"/>
    </row>
    <row r="434" spans="4:16" x14ac:dyDescent="0.25">
      <c r="D434" s="3">
        <f>D2+D153+D236+D250+D308</f>
        <v>31886679788.419998</v>
      </c>
      <c r="E434" s="3">
        <f>E2+E153+E236+E250+E308</f>
        <v>31886679788.419998</v>
      </c>
      <c r="F434" s="3">
        <f>D434-E434</f>
        <v>0</v>
      </c>
    </row>
  </sheetData>
  <autoFilter ref="A1:H432"/>
  <pageMargins left="0.7" right="0.7" top="0.75" bottom="0.75" header="0.3" footer="0.3"/>
  <ignoredErrors>
    <ignoredError sqref="F23:G23 F37:G37 F48:G48 F53:G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topLeftCell="A397" workbookViewId="0">
      <selection sqref="A1:H415"/>
    </sheetView>
  </sheetViews>
  <sheetFormatPr baseColWidth="10" defaultRowHeight="15" x14ac:dyDescent="0.25"/>
  <cols>
    <col min="2" max="2" width="12.5703125" style="4" bestFit="1" customWidth="1"/>
    <col min="3" max="8" width="14.5703125" style="3" bestFit="1" customWidth="1"/>
  </cols>
  <sheetData>
    <row r="1" spans="1:8" x14ac:dyDescent="0.25">
      <c r="A1" s="3" t="s">
        <v>10</v>
      </c>
      <c r="B1" s="43">
        <v>212585125</v>
      </c>
      <c r="C1" s="3">
        <v>11012</v>
      </c>
      <c r="D1" s="3">
        <v>2017</v>
      </c>
      <c r="E1" s="3" t="s">
        <v>13</v>
      </c>
      <c r="F1" s="3" t="s">
        <v>1414</v>
      </c>
    </row>
    <row r="2" spans="1:8" x14ac:dyDescent="0.25">
      <c r="A2" s="3" t="s">
        <v>14</v>
      </c>
      <c r="B2" s="43">
        <v>1</v>
      </c>
      <c r="C2" s="3">
        <v>38766254679.360001</v>
      </c>
      <c r="D2" s="3">
        <v>14449247632.290001</v>
      </c>
      <c r="E2" s="3">
        <v>16688473258.899998</v>
      </c>
      <c r="F2" s="3">
        <v>36527029052.75</v>
      </c>
      <c r="G2" s="3">
        <v>14893634012.039999</v>
      </c>
      <c r="H2" s="3">
        <v>21633395040.709999</v>
      </c>
    </row>
    <row r="3" spans="1:8" x14ac:dyDescent="0.25">
      <c r="A3" s="3" t="s">
        <v>14</v>
      </c>
      <c r="B3" s="43">
        <v>1.1000000000000001</v>
      </c>
      <c r="C3" s="3">
        <v>9878662189.039999</v>
      </c>
      <c r="D3" s="3">
        <v>6863757150.6400003</v>
      </c>
      <c r="E3" s="3">
        <v>8562156431.8999996</v>
      </c>
      <c r="F3" s="3">
        <v>8180262907.7799988</v>
      </c>
      <c r="G3" s="3">
        <v>8180262907.7799988</v>
      </c>
      <c r="H3" s="3">
        <v>0</v>
      </c>
    </row>
    <row r="4" spans="1:8" x14ac:dyDescent="0.25">
      <c r="A4" s="3" t="s">
        <v>14</v>
      </c>
      <c r="B4" s="43" t="s">
        <v>19</v>
      </c>
      <c r="C4" s="3">
        <v>168817999</v>
      </c>
      <c r="D4" s="3">
        <v>26745300</v>
      </c>
      <c r="E4" s="3">
        <v>20599500</v>
      </c>
      <c r="F4" s="3">
        <v>174963799</v>
      </c>
      <c r="G4" s="3">
        <v>174963799</v>
      </c>
      <c r="H4" s="3">
        <v>0</v>
      </c>
    </row>
    <row r="5" spans="1:8" x14ac:dyDescent="0.25">
      <c r="A5" s="3" t="s">
        <v>14</v>
      </c>
      <c r="B5" s="43" t="s">
        <v>21</v>
      </c>
      <c r="C5" s="3">
        <v>168817999</v>
      </c>
      <c r="D5" s="3">
        <v>26745300</v>
      </c>
      <c r="E5" s="3">
        <v>20599500</v>
      </c>
      <c r="F5" s="3">
        <v>174963799</v>
      </c>
      <c r="G5" s="3">
        <v>174963799</v>
      </c>
      <c r="H5" s="3">
        <v>0</v>
      </c>
    </row>
    <row r="6" spans="1:8" x14ac:dyDescent="0.25">
      <c r="A6" s="3" t="s">
        <v>14</v>
      </c>
      <c r="B6" s="43" t="s">
        <v>24</v>
      </c>
      <c r="C6" s="3">
        <v>9709844190.039999</v>
      </c>
      <c r="D6" s="3">
        <v>6837011850.6400003</v>
      </c>
      <c r="E6" s="3">
        <v>8541556931.8999996</v>
      </c>
      <c r="F6" s="3">
        <v>8005299108.7799988</v>
      </c>
      <c r="G6" s="3">
        <v>8005299108.7799988</v>
      </c>
      <c r="H6" s="3">
        <v>0</v>
      </c>
    </row>
    <row r="7" spans="1:8" x14ac:dyDescent="0.25">
      <c r="A7" s="3" t="s">
        <v>14</v>
      </c>
      <c r="B7" s="43" t="s">
        <v>26</v>
      </c>
      <c r="C7" s="3">
        <v>1416785584.8499999</v>
      </c>
      <c r="D7" s="3">
        <v>607977018.37</v>
      </c>
      <c r="E7" s="3">
        <v>1099556659.53</v>
      </c>
      <c r="F7" s="3">
        <v>925205943.68999982</v>
      </c>
      <c r="G7" s="3">
        <v>925205943.68999982</v>
      </c>
      <c r="H7" s="3">
        <v>0</v>
      </c>
    </row>
    <row r="8" spans="1:8" x14ac:dyDescent="0.25">
      <c r="A8" s="3" t="s">
        <v>14</v>
      </c>
      <c r="B8" s="43" t="s">
        <v>28</v>
      </c>
      <c r="C8" s="3">
        <v>8293058605.1899996</v>
      </c>
      <c r="D8" s="3">
        <v>6229034832.2700005</v>
      </c>
      <c r="E8" s="3">
        <v>7442000272.3699999</v>
      </c>
      <c r="F8" s="3">
        <v>7080093165.0899992</v>
      </c>
      <c r="G8" s="3">
        <v>7080093165.0899992</v>
      </c>
      <c r="H8" s="3">
        <v>0</v>
      </c>
    </row>
    <row r="9" spans="1:8" x14ac:dyDescent="0.25">
      <c r="A9" s="3" t="s">
        <v>14</v>
      </c>
      <c r="B9" s="43">
        <v>1.2</v>
      </c>
      <c r="C9" s="3">
        <v>147400000</v>
      </c>
      <c r="D9" s="3">
        <v>147400000</v>
      </c>
      <c r="E9" s="3">
        <v>279980000</v>
      </c>
      <c r="F9" s="3">
        <v>14820000</v>
      </c>
      <c r="G9" s="3">
        <v>0</v>
      </c>
      <c r="H9" s="3">
        <v>14820000</v>
      </c>
    </row>
    <row r="10" spans="1:8" x14ac:dyDescent="0.25">
      <c r="A10" s="3" t="s">
        <v>14</v>
      </c>
      <c r="B10" s="43" t="s">
        <v>31</v>
      </c>
      <c r="C10" s="3">
        <v>147400000</v>
      </c>
      <c r="D10" s="3">
        <v>147400000</v>
      </c>
      <c r="E10" s="3">
        <v>279980000</v>
      </c>
      <c r="F10" s="3">
        <v>14820000</v>
      </c>
      <c r="G10" s="3">
        <v>0</v>
      </c>
      <c r="H10" s="3">
        <v>14820000</v>
      </c>
    </row>
    <row r="11" spans="1:8" x14ac:dyDescent="0.25">
      <c r="A11" s="3" t="s">
        <v>14</v>
      </c>
      <c r="B11" s="43" t="s">
        <v>33</v>
      </c>
      <c r="C11" s="3">
        <v>147400000</v>
      </c>
      <c r="D11" s="3">
        <v>147400000</v>
      </c>
      <c r="E11" s="3">
        <v>279980000</v>
      </c>
      <c r="F11" s="3">
        <v>14820000</v>
      </c>
      <c r="G11" s="3">
        <v>0</v>
      </c>
      <c r="H11" s="3">
        <v>14820000</v>
      </c>
    </row>
    <row r="12" spans="1:8" x14ac:dyDescent="0.25">
      <c r="A12" s="3" t="s">
        <v>14</v>
      </c>
      <c r="B12" s="43">
        <v>1.3</v>
      </c>
      <c r="C12" s="3">
        <v>1511956105.76</v>
      </c>
      <c r="D12" s="3">
        <v>1632521144.4000001</v>
      </c>
      <c r="E12" s="3">
        <v>1683955358.4000001</v>
      </c>
      <c r="F12" s="3">
        <v>1460521891.76</v>
      </c>
      <c r="G12" s="3">
        <v>1460521891.76</v>
      </c>
      <c r="H12" s="3">
        <v>0</v>
      </c>
    </row>
    <row r="13" spans="1:8" x14ac:dyDescent="0.25">
      <c r="A13" s="3" t="s">
        <v>14</v>
      </c>
      <c r="B13" s="43" t="s">
        <v>36</v>
      </c>
      <c r="C13" s="3">
        <v>422201246</v>
      </c>
      <c r="D13" s="3">
        <v>1632521144.4000001</v>
      </c>
      <c r="E13" s="3">
        <v>1674256658.4000001</v>
      </c>
      <c r="F13" s="3">
        <v>380465732</v>
      </c>
      <c r="G13" s="3">
        <v>380465732</v>
      </c>
      <c r="H13" s="3">
        <v>0</v>
      </c>
    </row>
    <row r="14" spans="1:8" x14ac:dyDescent="0.25">
      <c r="A14" s="3" t="s">
        <v>14</v>
      </c>
      <c r="B14" s="43" t="s">
        <v>37</v>
      </c>
      <c r="C14" s="3">
        <v>171893008</v>
      </c>
      <c r="D14" s="3">
        <v>0</v>
      </c>
      <c r="E14" s="3">
        <v>5255400</v>
      </c>
      <c r="F14" s="3">
        <v>166637608</v>
      </c>
      <c r="G14" s="3">
        <v>166637608</v>
      </c>
      <c r="H14" s="3">
        <v>0</v>
      </c>
    </row>
    <row r="15" spans="1:8" x14ac:dyDescent="0.25">
      <c r="A15" s="3" t="s">
        <v>14</v>
      </c>
      <c r="B15" s="43" t="s">
        <v>39</v>
      </c>
      <c r="C15" s="3">
        <v>788000</v>
      </c>
      <c r="D15" s="3">
        <v>147485174</v>
      </c>
      <c r="E15" s="3">
        <v>147485174</v>
      </c>
      <c r="F15" s="3">
        <v>788000</v>
      </c>
      <c r="G15" s="3">
        <v>788000</v>
      </c>
      <c r="H15" s="3">
        <v>0</v>
      </c>
    </row>
    <row r="16" spans="1:8" x14ac:dyDescent="0.25">
      <c r="A16" s="3" t="s">
        <v>14</v>
      </c>
      <c r="B16" s="43" t="s">
        <v>41</v>
      </c>
      <c r="C16" s="3">
        <v>0</v>
      </c>
      <c r="D16" s="3">
        <v>7130950</v>
      </c>
      <c r="E16" s="3">
        <v>7130950</v>
      </c>
      <c r="F16" s="3">
        <v>0</v>
      </c>
      <c r="G16" s="3">
        <v>0</v>
      </c>
      <c r="H16" s="3">
        <v>0</v>
      </c>
    </row>
    <row r="17" spans="1:8" x14ac:dyDescent="0.25">
      <c r="A17" s="3" t="s">
        <v>14</v>
      </c>
      <c r="B17" s="43" t="s">
        <v>43</v>
      </c>
      <c r="C17" s="3">
        <v>1624</v>
      </c>
      <c r="D17" s="3">
        <v>4146296.4</v>
      </c>
      <c r="E17" s="3">
        <v>4146296.4</v>
      </c>
      <c r="F17" s="3">
        <v>1624</v>
      </c>
      <c r="G17" s="3">
        <v>1624</v>
      </c>
      <c r="H17" s="3">
        <v>0</v>
      </c>
    </row>
    <row r="18" spans="1:8" x14ac:dyDescent="0.25">
      <c r="A18" s="3" t="s">
        <v>14</v>
      </c>
      <c r="B18" s="43" t="s">
        <v>45</v>
      </c>
      <c r="C18" s="3">
        <v>0</v>
      </c>
      <c r="D18" s="3">
        <v>12331000</v>
      </c>
      <c r="E18" s="3">
        <v>12331000</v>
      </c>
      <c r="F18" s="3">
        <v>0</v>
      </c>
      <c r="G18" s="3">
        <v>0</v>
      </c>
      <c r="H18" s="3">
        <v>0</v>
      </c>
    </row>
    <row r="19" spans="1:8" x14ac:dyDescent="0.25">
      <c r="A19" s="3" t="s">
        <v>14</v>
      </c>
      <c r="B19" s="43" t="s">
        <v>47</v>
      </c>
      <c r="C19" s="3">
        <v>0</v>
      </c>
      <c r="D19" s="3">
        <v>25946795</v>
      </c>
      <c r="E19" s="3">
        <v>25946795</v>
      </c>
      <c r="F19" s="3">
        <v>0</v>
      </c>
      <c r="G19" s="3">
        <v>0</v>
      </c>
      <c r="H19" s="3">
        <v>0</v>
      </c>
    </row>
    <row r="20" spans="1:8" x14ac:dyDescent="0.25">
      <c r="A20" s="3" t="s">
        <v>14</v>
      </c>
      <c r="B20" s="43" t="s">
        <v>49</v>
      </c>
      <c r="C20" s="3">
        <v>36480114</v>
      </c>
      <c r="D20" s="3">
        <v>1435480929</v>
      </c>
      <c r="E20" s="3">
        <v>1471961043</v>
      </c>
      <c r="F20" s="3">
        <v>0</v>
      </c>
      <c r="G20" s="3">
        <v>0</v>
      </c>
      <c r="H20" s="3">
        <v>0</v>
      </c>
    </row>
    <row r="21" spans="1:8" x14ac:dyDescent="0.25">
      <c r="A21" s="3" t="s">
        <v>14</v>
      </c>
      <c r="B21" s="43" t="s">
        <v>50</v>
      </c>
      <c r="C21" s="3">
        <v>38500</v>
      </c>
      <c r="D21" s="3">
        <v>0</v>
      </c>
      <c r="E21" s="3">
        <v>0</v>
      </c>
      <c r="F21" s="3">
        <v>38500</v>
      </c>
      <c r="G21" s="3">
        <v>38500</v>
      </c>
      <c r="H21" s="3">
        <v>0</v>
      </c>
    </row>
    <row r="22" spans="1:8" x14ac:dyDescent="0.25">
      <c r="A22" s="3" t="s">
        <v>14</v>
      </c>
      <c r="B22" s="43" t="s">
        <v>51</v>
      </c>
      <c r="C22" s="3">
        <v>213000000</v>
      </c>
      <c r="D22" s="3">
        <v>0</v>
      </c>
      <c r="E22" s="3">
        <v>0</v>
      </c>
      <c r="F22" s="3">
        <v>213000000</v>
      </c>
      <c r="G22" s="3">
        <v>213000000</v>
      </c>
      <c r="H22" s="3">
        <v>0</v>
      </c>
    </row>
    <row r="23" spans="1:8" x14ac:dyDescent="0.25">
      <c r="A23" s="3" t="s">
        <v>14</v>
      </c>
      <c r="B23" s="43" t="s">
        <v>53</v>
      </c>
      <c r="C23" s="3">
        <v>1089754859.76</v>
      </c>
      <c r="D23" s="3">
        <v>0</v>
      </c>
      <c r="E23" s="3">
        <v>9698700</v>
      </c>
      <c r="F23" s="3">
        <v>1080056159.76</v>
      </c>
      <c r="G23" s="3">
        <v>1080056159.76</v>
      </c>
      <c r="H23" s="3">
        <v>0</v>
      </c>
    </row>
    <row r="24" spans="1:8" x14ac:dyDescent="0.25">
      <c r="A24" s="3" t="s">
        <v>14</v>
      </c>
      <c r="B24" s="43" t="s">
        <v>54</v>
      </c>
      <c r="C24" s="3">
        <v>214108</v>
      </c>
      <c r="D24" s="3">
        <v>0</v>
      </c>
      <c r="E24" s="3">
        <v>0</v>
      </c>
      <c r="F24" s="3">
        <v>214108</v>
      </c>
      <c r="G24" s="3">
        <v>214108</v>
      </c>
      <c r="H24" s="3">
        <v>0</v>
      </c>
    </row>
    <row r="25" spans="1:8" x14ac:dyDescent="0.25">
      <c r="A25" s="3" t="s">
        <v>14</v>
      </c>
      <c r="B25" s="43" t="s">
        <v>56</v>
      </c>
      <c r="C25" s="3">
        <v>1075908984</v>
      </c>
      <c r="D25" s="3">
        <v>0</v>
      </c>
      <c r="E25" s="3">
        <v>9698700</v>
      </c>
      <c r="F25" s="3">
        <v>1066210284</v>
      </c>
      <c r="G25" s="3">
        <v>1066210284</v>
      </c>
      <c r="H25" s="3">
        <v>0</v>
      </c>
    </row>
    <row r="26" spans="1:8" x14ac:dyDescent="0.25">
      <c r="A26" s="3" t="s">
        <v>14</v>
      </c>
      <c r="B26" s="43" t="s">
        <v>57</v>
      </c>
      <c r="C26" s="3">
        <v>12914060.76</v>
      </c>
      <c r="D26" s="3">
        <v>0</v>
      </c>
      <c r="E26" s="3">
        <v>0</v>
      </c>
      <c r="F26" s="3">
        <v>12914060.76</v>
      </c>
      <c r="G26" s="3">
        <v>12914060.76</v>
      </c>
      <c r="H26" s="3">
        <v>0</v>
      </c>
    </row>
    <row r="27" spans="1:8" x14ac:dyDescent="0.25">
      <c r="A27" s="3" t="s">
        <v>14</v>
      </c>
      <c r="B27" s="43" t="s">
        <v>58</v>
      </c>
      <c r="C27" s="3">
        <v>717707</v>
      </c>
      <c r="D27" s="3">
        <v>0</v>
      </c>
      <c r="E27" s="3">
        <v>0</v>
      </c>
      <c r="F27" s="3">
        <v>717707</v>
      </c>
      <c r="G27" s="3">
        <v>717707</v>
      </c>
      <c r="H27" s="3">
        <v>0</v>
      </c>
    </row>
    <row r="28" spans="1:8" x14ac:dyDescent="0.25">
      <c r="A28" s="3" t="s">
        <v>14</v>
      </c>
      <c r="B28" s="43">
        <v>1.4</v>
      </c>
      <c r="C28" s="3">
        <v>5721640578.3400002</v>
      </c>
      <c r="D28" s="3">
        <v>4638076944.8500004</v>
      </c>
      <c r="E28" s="3">
        <v>5106868310.6899996</v>
      </c>
      <c r="F28" s="3">
        <v>5252849212.5</v>
      </c>
      <c r="G28" s="3">
        <v>5252849212.5</v>
      </c>
      <c r="H28" s="3">
        <v>0</v>
      </c>
    </row>
    <row r="29" spans="1:8" x14ac:dyDescent="0.25">
      <c r="A29" s="3" t="s">
        <v>14</v>
      </c>
      <c r="B29" s="43" t="s">
        <v>60</v>
      </c>
      <c r="C29" s="3">
        <v>133076390</v>
      </c>
      <c r="D29" s="3">
        <v>1369255114.4399998</v>
      </c>
      <c r="E29" s="3">
        <v>1305705095.8399999</v>
      </c>
      <c r="F29" s="3">
        <v>196626408.59999999</v>
      </c>
      <c r="G29" s="3">
        <v>196626408.59999999</v>
      </c>
      <c r="H29" s="3">
        <v>0</v>
      </c>
    </row>
    <row r="30" spans="1:8" x14ac:dyDescent="0.25">
      <c r="A30" s="3" t="s">
        <v>14</v>
      </c>
      <c r="B30" s="43" t="s">
        <v>61</v>
      </c>
      <c r="C30" s="3">
        <v>0</v>
      </c>
      <c r="D30" s="3">
        <v>11168900</v>
      </c>
      <c r="E30" s="3">
        <v>11168900</v>
      </c>
      <c r="F30" s="3">
        <v>0</v>
      </c>
      <c r="G30" s="3">
        <v>0</v>
      </c>
      <c r="H30" s="3">
        <v>0</v>
      </c>
    </row>
    <row r="31" spans="1:8" x14ac:dyDescent="0.25">
      <c r="A31" s="3" t="s">
        <v>14</v>
      </c>
      <c r="B31" s="43" t="s">
        <v>63</v>
      </c>
      <c r="C31" s="3">
        <v>0</v>
      </c>
      <c r="D31" s="3">
        <v>491810</v>
      </c>
      <c r="E31" s="3">
        <v>491810</v>
      </c>
      <c r="F31" s="3">
        <v>0</v>
      </c>
      <c r="G31" s="3">
        <v>0</v>
      </c>
      <c r="H31" s="3">
        <v>0</v>
      </c>
    </row>
    <row r="32" spans="1:8" x14ac:dyDescent="0.25">
      <c r="A32" s="3" t="s">
        <v>14</v>
      </c>
      <c r="B32" s="43" t="s">
        <v>65</v>
      </c>
      <c r="C32" s="3">
        <v>0</v>
      </c>
      <c r="D32" s="3">
        <v>820852048</v>
      </c>
      <c r="E32" s="3">
        <v>820852048</v>
      </c>
      <c r="F32" s="3">
        <v>0</v>
      </c>
      <c r="G32" s="3">
        <v>0</v>
      </c>
      <c r="H32" s="3">
        <v>0</v>
      </c>
    </row>
    <row r="33" spans="1:8" x14ac:dyDescent="0.25">
      <c r="A33" s="3" t="s">
        <v>14</v>
      </c>
      <c r="B33" s="43" t="s">
        <v>67</v>
      </c>
      <c r="C33" s="3">
        <v>6600000</v>
      </c>
      <c r="D33" s="3">
        <v>487281368.63999999</v>
      </c>
      <c r="E33" s="3">
        <v>427526698.63999999</v>
      </c>
      <c r="F33" s="3">
        <v>66354670</v>
      </c>
      <c r="G33" s="3">
        <v>66354670</v>
      </c>
      <c r="H33" s="3">
        <v>0</v>
      </c>
    </row>
    <row r="34" spans="1:8" x14ac:dyDescent="0.25">
      <c r="A34" s="3" t="s">
        <v>14</v>
      </c>
      <c r="B34" s="43" t="s">
        <v>69</v>
      </c>
      <c r="C34" s="3">
        <v>0</v>
      </c>
      <c r="D34" s="3">
        <v>22522033.800000001</v>
      </c>
      <c r="E34" s="3">
        <v>18726685.199999999</v>
      </c>
      <c r="F34" s="3">
        <v>3795348.6000000015</v>
      </c>
      <c r="G34" s="3">
        <v>3795348.6000000015</v>
      </c>
      <c r="H34" s="3">
        <v>0</v>
      </c>
    </row>
    <row r="35" spans="1:8" x14ac:dyDescent="0.25">
      <c r="A35" s="3" t="s">
        <v>14</v>
      </c>
      <c r="B35" s="43" t="s">
        <v>71</v>
      </c>
      <c r="C35" s="3">
        <v>0</v>
      </c>
      <c r="D35" s="3">
        <v>26938954</v>
      </c>
      <c r="E35" s="3">
        <v>26938954</v>
      </c>
      <c r="F35" s="3">
        <v>0</v>
      </c>
      <c r="G35" s="3">
        <v>0</v>
      </c>
      <c r="H35" s="3">
        <v>0</v>
      </c>
    </row>
    <row r="36" spans="1:8" x14ac:dyDescent="0.25">
      <c r="A36" s="3" t="s">
        <v>14</v>
      </c>
      <c r="B36" s="43" t="s">
        <v>72</v>
      </c>
      <c r="C36" s="3">
        <v>126476390</v>
      </c>
      <c r="D36" s="3">
        <v>0</v>
      </c>
      <c r="E36" s="3">
        <v>0</v>
      </c>
      <c r="F36" s="3">
        <v>126476390</v>
      </c>
      <c r="G36" s="3">
        <v>126476390</v>
      </c>
      <c r="H36" s="3">
        <v>0</v>
      </c>
    </row>
    <row r="37" spans="1:8" x14ac:dyDescent="0.25">
      <c r="A37" s="3" t="s">
        <v>14</v>
      </c>
      <c r="B37" s="43" t="s">
        <v>74</v>
      </c>
      <c r="C37" s="3">
        <v>766154006.3599999</v>
      </c>
      <c r="D37" s="3">
        <v>2926435664.6300001</v>
      </c>
      <c r="E37" s="3">
        <v>3072929626.52</v>
      </c>
      <c r="F37" s="3">
        <v>619660044.46999991</v>
      </c>
      <c r="G37" s="3">
        <v>619660044.46999991</v>
      </c>
      <c r="H37" s="3">
        <v>0</v>
      </c>
    </row>
    <row r="38" spans="1:8" x14ac:dyDescent="0.25">
      <c r="A38" s="3" t="s">
        <v>14</v>
      </c>
      <c r="B38" s="43" t="s">
        <v>76</v>
      </c>
      <c r="C38" s="3">
        <v>0</v>
      </c>
      <c r="D38" s="3">
        <v>801788324.30999994</v>
      </c>
      <c r="E38" s="3">
        <v>801788324.30999994</v>
      </c>
      <c r="F38" s="3">
        <v>0</v>
      </c>
      <c r="G38" s="3">
        <v>0</v>
      </c>
      <c r="H38" s="3">
        <v>0</v>
      </c>
    </row>
    <row r="39" spans="1:8" x14ac:dyDescent="0.25">
      <c r="A39" s="3" t="s">
        <v>14</v>
      </c>
      <c r="B39" s="43" t="s">
        <v>78</v>
      </c>
      <c r="C39" s="3">
        <v>0</v>
      </c>
      <c r="D39" s="3">
        <v>207863116.40000001</v>
      </c>
      <c r="E39" s="3">
        <v>207863116.40000001</v>
      </c>
      <c r="F39" s="3">
        <v>0</v>
      </c>
      <c r="G39" s="3">
        <v>0</v>
      </c>
      <c r="H39" s="3">
        <v>0</v>
      </c>
    </row>
    <row r="40" spans="1:8" x14ac:dyDescent="0.25">
      <c r="A40" s="3" t="s">
        <v>14</v>
      </c>
      <c r="B40" s="43" t="s">
        <v>79</v>
      </c>
      <c r="C40" s="3">
        <v>7446102</v>
      </c>
      <c r="D40" s="3">
        <v>54785750</v>
      </c>
      <c r="E40" s="3">
        <v>54784113</v>
      </c>
      <c r="F40" s="3">
        <v>7447739</v>
      </c>
      <c r="G40" s="3">
        <v>7447739</v>
      </c>
      <c r="H40" s="3">
        <v>0</v>
      </c>
    </row>
    <row r="41" spans="1:8" x14ac:dyDescent="0.25">
      <c r="A41" s="3" t="s">
        <v>14</v>
      </c>
      <c r="B41" s="43" t="s">
        <v>81</v>
      </c>
      <c r="C41" s="3">
        <v>251564061.55000001</v>
      </c>
      <c r="D41" s="3">
        <v>695588793</v>
      </c>
      <c r="E41" s="3">
        <v>754692186</v>
      </c>
      <c r="F41" s="3">
        <v>192460668.54999995</v>
      </c>
      <c r="G41" s="3">
        <v>192460668.54999995</v>
      </c>
      <c r="H41" s="3">
        <v>0</v>
      </c>
    </row>
    <row r="42" spans="1:8" x14ac:dyDescent="0.25">
      <c r="A42" s="3" t="s">
        <v>14</v>
      </c>
      <c r="B42" s="43" t="s">
        <v>82</v>
      </c>
      <c r="C42" s="3">
        <v>0</v>
      </c>
      <c r="D42" s="3">
        <v>111358633</v>
      </c>
      <c r="E42" s="3">
        <v>111359311</v>
      </c>
      <c r="F42" s="3">
        <v>-678</v>
      </c>
      <c r="G42" s="3">
        <v>-678</v>
      </c>
      <c r="H42" s="3">
        <v>0</v>
      </c>
    </row>
    <row r="43" spans="1:8" x14ac:dyDescent="0.25">
      <c r="A43" s="3" t="s">
        <v>14</v>
      </c>
      <c r="B43" s="43" t="s">
        <v>83</v>
      </c>
      <c r="C43" s="3">
        <v>244833976</v>
      </c>
      <c r="D43" s="3">
        <v>679188482</v>
      </c>
      <c r="E43" s="3">
        <v>734501926</v>
      </c>
      <c r="F43" s="3">
        <v>189520532</v>
      </c>
      <c r="G43" s="3">
        <v>189520532</v>
      </c>
      <c r="H43" s="3">
        <v>0</v>
      </c>
    </row>
    <row r="44" spans="1:8" x14ac:dyDescent="0.25">
      <c r="A44" s="3" t="s">
        <v>14</v>
      </c>
      <c r="B44" s="43" t="s">
        <v>84</v>
      </c>
      <c r="C44" s="3">
        <v>126329652</v>
      </c>
      <c r="D44" s="3">
        <v>0</v>
      </c>
      <c r="E44" s="3">
        <v>0</v>
      </c>
      <c r="F44" s="3">
        <v>126329652</v>
      </c>
      <c r="G44" s="3">
        <v>126329652</v>
      </c>
      <c r="H44" s="3">
        <v>0</v>
      </c>
    </row>
    <row r="45" spans="1:8" x14ac:dyDescent="0.25">
      <c r="A45" s="3" t="s">
        <v>14</v>
      </c>
      <c r="B45" s="43" t="s">
        <v>85</v>
      </c>
      <c r="C45" s="3">
        <v>10459676</v>
      </c>
      <c r="D45" s="3">
        <v>29034017</v>
      </c>
      <c r="E45" s="3">
        <v>31379032</v>
      </c>
      <c r="F45" s="3">
        <v>8114661</v>
      </c>
      <c r="G45" s="3">
        <v>8114661</v>
      </c>
      <c r="H45" s="3">
        <v>0</v>
      </c>
    </row>
    <row r="46" spans="1:8" x14ac:dyDescent="0.25">
      <c r="A46" s="3" t="s">
        <v>14</v>
      </c>
      <c r="B46" s="43" t="s">
        <v>86</v>
      </c>
      <c r="C46" s="3">
        <v>53856250.810000002</v>
      </c>
      <c r="D46" s="3">
        <v>148929176</v>
      </c>
      <c r="E46" s="3">
        <v>161568753.81</v>
      </c>
      <c r="F46" s="3">
        <v>41216673</v>
      </c>
      <c r="G46" s="3">
        <v>41216673</v>
      </c>
      <c r="H46" s="3">
        <v>0</v>
      </c>
    </row>
    <row r="47" spans="1:8" x14ac:dyDescent="0.25">
      <c r="A47" s="3" t="s">
        <v>14</v>
      </c>
      <c r="B47" s="43" t="s">
        <v>87</v>
      </c>
      <c r="C47" s="3">
        <v>71664288</v>
      </c>
      <c r="D47" s="3">
        <v>197899372.91999999</v>
      </c>
      <c r="E47" s="3">
        <v>214992864</v>
      </c>
      <c r="F47" s="3">
        <v>54570796.919999957</v>
      </c>
      <c r="G47" s="3">
        <v>54570796.919999957</v>
      </c>
      <c r="H47" s="3">
        <v>0</v>
      </c>
    </row>
    <row r="48" spans="1:8" x14ac:dyDescent="0.25">
      <c r="A48" s="3" t="s">
        <v>14</v>
      </c>
      <c r="B48" s="43" t="s">
        <v>88</v>
      </c>
      <c r="C48" s="3">
        <v>3751831055.9300003</v>
      </c>
      <c r="D48" s="3">
        <v>34059811</v>
      </c>
      <c r="E48" s="3">
        <v>509258350</v>
      </c>
      <c r="F48" s="3">
        <v>3276632516.9300003</v>
      </c>
      <c r="G48" s="3">
        <v>3276632516.9300003</v>
      </c>
      <c r="H48" s="3">
        <v>0</v>
      </c>
    </row>
    <row r="49" spans="1:8" x14ac:dyDescent="0.25">
      <c r="A49" s="3" t="s">
        <v>14</v>
      </c>
      <c r="B49" s="43" t="s">
        <v>90</v>
      </c>
      <c r="C49" s="3">
        <v>2561124861.48</v>
      </c>
      <c r="D49" s="3">
        <v>34059811</v>
      </c>
      <c r="E49" s="3">
        <v>509258350</v>
      </c>
      <c r="F49" s="3">
        <v>2085926322.48</v>
      </c>
      <c r="G49" s="3">
        <v>2085926322.48</v>
      </c>
      <c r="H49" s="3">
        <v>0</v>
      </c>
    </row>
    <row r="50" spans="1:8" x14ac:dyDescent="0.25">
      <c r="A50" s="3" t="s">
        <v>14</v>
      </c>
      <c r="B50" s="43" t="s">
        <v>92</v>
      </c>
      <c r="C50" s="3">
        <v>710267</v>
      </c>
      <c r="D50" s="3">
        <v>0</v>
      </c>
      <c r="E50" s="3">
        <v>0</v>
      </c>
      <c r="F50" s="3">
        <v>710267</v>
      </c>
      <c r="G50" s="3">
        <v>710267</v>
      </c>
      <c r="H50" s="3">
        <v>0</v>
      </c>
    </row>
    <row r="51" spans="1:8" x14ac:dyDescent="0.25">
      <c r="A51" s="3" t="s">
        <v>14</v>
      </c>
      <c r="B51" s="43" t="s">
        <v>94</v>
      </c>
      <c r="C51" s="3">
        <v>662672088.45000005</v>
      </c>
      <c r="D51" s="3">
        <v>0</v>
      </c>
      <c r="E51" s="3">
        <v>0</v>
      </c>
      <c r="F51" s="3">
        <v>662672088.45000005</v>
      </c>
      <c r="G51" s="3">
        <v>662672088.45000005</v>
      </c>
      <c r="H51" s="3">
        <v>0</v>
      </c>
    </row>
    <row r="52" spans="1:8" x14ac:dyDescent="0.25">
      <c r="A52" s="3" t="s">
        <v>14</v>
      </c>
      <c r="B52" s="43" t="s">
        <v>96</v>
      </c>
      <c r="C52" s="3">
        <v>527323839</v>
      </c>
      <c r="D52" s="3">
        <v>0</v>
      </c>
      <c r="E52" s="3">
        <v>0</v>
      </c>
      <c r="F52" s="3">
        <v>527323839</v>
      </c>
      <c r="G52" s="3">
        <v>527323839</v>
      </c>
      <c r="H52" s="3">
        <v>0</v>
      </c>
    </row>
    <row r="53" spans="1:8" x14ac:dyDescent="0.25">
      <c r="A53" s="3" t="s">
        <v>14</v>
      </c>
      <c r="B53" s="43" t="s">
        <v>100</v>
      </c>
      <c r="C53" s="3">
        <v>5910921.7599999998</v>
      </c>
      <c r="D53" s="3">
        <v>237280637.84999999</v>
      </c>
      <c r="E53" s="3">
        <v>134706588.84999999</v>
      </c>
      <c r="F53" s="3">
        <v>108484970.75999999</v>
      </c>
      <c r="G53" s="3">
        <v>108484970.75999999</v>
      </c>
      <c r="H53" s="3">
        <v>0</v>
      </c>
    </row>
    <row r="54" spans="1:8" x14ac:dyDescent="0.25">
      <c r="A54" s="3" t="s">
        <v>14</v>
      </c>
      <c r="B54" s="43" t="s">
        <v>101</v>
      </c>
      <c r="C54" s="3">
        <v>5910921.7599999998</v>
      </c>
      <c r="D54" s="3">
        <v>237280637.84999999</v>
      </c>
      <c r="E54" s="3">
        <v>134706588.84999999</v>
      </c>
      <c r="F54" s="3">
        <v>108484970.75999999</v>
      </c>
      <c r="G54" s="3">
        <v>108484970.75999999</v>
      </c>
      <c r="H54" s="3">
        <v>0</v>
      </c>
    </row>
    <row r="55" spans="1:8" x14ac:dyDescent="0.25">
      <c r="A55" s="3" t="s">
        <v>14</v>
      </c>
      <c r="B55" s="43" t="s">
        <v>103</v>
      </c>
      <c r="C55" s="3">
        <v>23822126.539999999</v>
      </c>
      <c r="D55" s="3">
        <v>0</v>
      </c>
      <c r="E55" s="3">
        <v>0</v>
      </c>
      <c r="F55" s="3">
        <v>23822126.539999999</v>
      </c>
      <c r="G55" s="3">
        <v>23822126.539999999</v>
      </c>
      <c r="H55" s="3">
        <v>0</v>
      </c>
    </row>
    <row r="56" spans="1:8" x14ac:dyDescent="0.25">
      <c r="A56" s="3" t="s">
        <v>14</v>
      </c>
      <c r="B56" s="43" t="s">
        <v>104</v>
      </c>
      <c r="C56" s="3">
        <v>23822126.539999999</v>
      </c>
      <c r="D56" s="3">
        <v>0</v>
      </c>
      <c r="E56" s="3">
        <v>0</v>
      </c>
      <c r="F56" s="3">
        <v>23822126.539999999</v>
      </c>
      <c r="G56" s="3">
        <v>23822126.539999999</v>
      </c>
      <c r="H56" s="3">
        <v>0</v>
      </c>
    </row>
    <row r="57" spans="1:8" x14ac:dyDescent="0.25">
      <c r="A57" s="3" t="s">
        <v>14</v>
      </c>
      <c r="B57" s="43" t="s">
        <v>106</v>
      </c>
      <c r="C57" s="3">
        <v>1040846077.75</v>
      </c>
      <c r="D57" s="3">
        <v>71045716.930000007</v>
      </c>
      <c r="E57" s="3">
        <v>84268649.480000004</v>
      </c>
      <c r="F57" s="3">
        <v>1027623145.2</v>
      </c>
      <c r="G57" s="3">
        <v>1027623145.2</v>
      </c>
      <c r="H57" s="3">
        <v>0</v>
      </c>
    </row>
    <row r="58" spans="1:8" x14ac:dyDescent="0.25">
      <c r="A58" s="3" t="s">
        <v>14</v>
      </c>
      <c r="B58" s="43" t="s">
        <v>107</v>
      </c>
      <c r="C58" s="3">
        <v>985340174.20000005</v>
      </c>
      <c r="D58" s="3">
        <v>0</v>
      </c>
      <c r="E58" s="3">
        <v>0</v>
      </c>
      <c r="F58" s="3">
        <v>985340174.20000005</v>
      </c>
      <c r="G58" s="3">
        <v>985340174.20000005</v>
      </c>
      <c r="H58" s="3">
        <v>0</v>
      </c>
    </row>
    <row r="59" spans="1:8" x14ac:dyDescent="0.25">
      <c r="A59" s="3" t="s">
        <v>14</v>
      </c>
      <c r="B59" s="43" t="s">
        <v>109</v>
      </c>
      <c r="C59" s="3">
        <v>1753320</v>
      </c>
      <c r="D59" s="3">
        <v>158240</v>
      </c>
      <c r="E59" s="3">
        <v>909640</v>
      </c>
      <c r="F59" s="3">
        <v>1001920</v>
      </c>
      <c r="G59" s="3">
        <v>1001920</v>
      </c>
      <c r="H59" s="3">
        <v>0</v>
      </c>
    </row>
    <row r="60" spans="1:8" x14ac:dyDescent="0.25">
      <c r="A60" s="3" t="s">
        <v>14</v>
      </c>
      <c r="B60" s="43" t="s">
        <v>111</v>
      </c>
      <c r="C60" s="3">
        <v>0</v>
      </c>
      <c r="D60" s="3">
        <v>62890751.93</v>
      </c>
      <c r="E60" s="3">
        <v>62890751.93</v>
      </c>
      <c r="F60" s="3">
        <v>0</v>
      </c>
      <c r="G60" s="3">
        <v>0</v>
      </c>
      <c r="H60" s="3">
        <v>0</v>
      </c>
    </row>
    <row r="61" spans="1:8" x14ac:dyDescent="0.25">
      <c r="A61" s="3" t="s">
        <v>14</v>
      </c>
      <c r="B61" s="43" t="s">
        <v>113</v>
      </c>
      <c r="C61" s="3">
        <v>53752583.549999997</v>
      </c>
      <c r="D61" s="3">
        <v>7996725</v>
      </c>
      <c r="E61" s="3">
        <v>20468257.550000001</v>
      </c>
      <c r="F61" s="3">
        <v>41281051</v>
      </c>
      <c r="G61" s="3">
        <v>41281051</v>
      </c>
      <c r="H61" s="3">
        <v>0</v>
      </c>
    </row>
    <row r="62" spans="1:8" x14ac:dyDescent="0.25">
      <c r="A62" s="3" t="s">
        <v>14</v>
      </c>
      <c r="B62" s="43">
        <v>1.6</v>
      </c>
      <c r="C62" s="3">
        <v>14206069446.450001</v>
      </c>
      <c r="D62" s="3">
        <v>126603965</v>
      </c>
      <c r="E62" s="3">
        <v>171196417.49000001</v>
      </c>
      <c r="F62" s="3">
        <v>14161476993.960001</v>
      </c>
      <c r="G62" s="3">
        <v>0</v>
      </c>
      <c r="H62" s="3">
        <v>14161476993.960001</v>
      </c>
    </row>
    <row r="63" spans="1:8" x14ac:dyDescent="0.25">
      <c r="A63" s="3" t="s">
        <v>14</v>
      </c>
      <c r="B63" s="43" t="s">
        <v>119</v>
      </c>
      <c r="C63" s="3">
        <v>2444400098.5599999</v>
      </c>
      <c r="D63" s="3">
        <v>0</v>
      </c>
      <c r="E63" s="3">
        <v>0</v>
      </c>
      <c r="F63" s="3">
        <v>2444400098.5599999</v>
      </c>
      <c r="G63" s="3">
        <v>0</v>
      </c>
      <c r="H63" s="3">
        <v>2444400098.5599999</v>
      </c>
    </row>
    <row r="64" spans="1:8" x14ac:dyDescent="0.25">
      <c r="A64" s="3" t="s">
        <v>14</v>
      </c>
      <c r="B64" s="43" t="s">
        <v>121</v>
      </c>
      <c r="C64" s="3">
        <v>155636750</v>
      </c>
      <c r="D64" s="3">
        <v>0</v>
      </c>
      <c r="E64" s="3">
        <v>0</v>
      </c>
      <c r="F64" s="3">
        <v>155636750</v>
      </c>
      <c r="G64" s="3">
        <v>0</v>
      </c>
      <c r="H64" s="3">
        <v>155636750</v>
      </c>
    </row>
    <row r="65" spans="1:8" x14ac:dyDescent="0.25">
      <c r="A65" s="3" t="s">
        <v>14</v>
      </c>
      <c r="B65" s="43" t="s">
        <v>123</v>
      </c>
      <c r="C65" s="3">
        <v>2288763348.5599999</v>
      </c>
      <c r="D65" s="3">
        <v>0</v>
      </c>
      <c r="E65" s="3">
        <v>0</v>
      </c>
      <c r="F65" s="3">
        <v>2288763348.5599999</v>
      </c>
      <c r="G65" s="3">
        <v>0</v>
      </c>
      <c r="H65" s="3">
        <v>2288763348.5599999</v>
      </c>
    </row>
    <row r="66" spans="1:8" x14ac:dyDescent="0.25">
      <c r="A66" s="3" t="s">
        <v>14</v>
      </c>
      <c r="B66" s="43" t="s">
        <v>125</v>
      </c>
      <c r="C66" s="3">
        <v>7230767007.3000002</v>
      </c>
      <c r="D66" s="3">
        <v>75906953</v>
      </c>
      <c r="E66" s="3">
        <v>0</v>
      </c>
      <c r="F66" s="3">
        <v>7306673960.3000002</v>
      </c>
      <c r="G66" s="3">
        <v>0</v>
      </c>
      <c r="H66" s="3">
        <v>7306673960.3000002</v>
      </c>
    </row>
    <row r="67" spans="1:8" x14ac:dyDescent="0.25">
      <c r="A67" s="3" t="s">
        <v>14</v>
      </c>
      <c r="B67" s="43" t="s">
        <v>127</v>
      </c>
      <c r="C67" s="3">
        <v>2608140202.8000002</v>
      </c>
      <c r="D67" s="3">
        <v>75906953</v>
      </c>
      <c r="E67" s="3">
        <v>0</v>
      </c>
      <c r="F67" s="3">
        <v>2684047155.8000002</v>
      </c>
      <c r="G67" s="3">
        <v>0</v>
      </c>
      <c r="H67" s="3">
        <v>2684047155.8000002</v>
      </c>
    </row>
    <row r="68" spans="1:8" x14ac:dyDescent="0.25">
      <c r="A68" s="3" t="s">
        <v>14</v>
      </c>
      <c r="B68" s="43" t="s">
        <v>129</v>
      </c>
      <c r="C68" s="3">
        <v>540402074.70000005</v>
      </c>
      <c r="D68" s="3">
        <v>0</v>
      </c>
      <c r="E68" s="3">
        <v>0</v>
      </c>
      <c r="F68" s="3">
        <v>540402074.70000005</v>
      </c>
      <c r="G68" s="3">
        <v>0</v>
      </c>
      <c r="H68" s="3">
        <v>540402074.70000005</v>
      </c>
    </row>
    <row r="69" spans="1:8" x14ac:dyDescent="0.25">
      <c r="A69" s="3" t="s">
        <v>14</v>
      </c>
      <c r="B69" s="43" t="s">
        <v>131</v>
      </c>
      <c r="C69" s="3">
        <v>1756013683</v>
      </c>
      <c r="D69" s="3">
        <v>0</v>
      </c>
      <c r="E69" s="3">
        <v>0</v>
      </c>
      <c r="F69" s="3">
        <v>1756013683</v>
      </c>
      <c r="G69" s="3">
        <v>0</v>
      </c>
      <c r="H69" s="3">
        <v>1756013683</v>
      </c>
    </row>
    <row r="70" spans="1:8" x14ac:dyDescent="0.25">
      <c r="A70" s="3" t="s">
        <v>14</v>
      </c>
      <c r="B70" s="43" t="s">
        <v>133</v>
      </c>
      <c r="C70" s="3">
        <v>2326211046.8000002</v>
      </c>
      <c r="D70" s="3">
        <v>0</v>
      </c>
      <c r="E70" s="3">
        <v>0</v>
      </c>
      <c r="F70" s="3">
        <v>2326211046.8000002</v>
      </c>
      <c r="G70" s="3">
        <v>0</v>
      </c>
      <c r="H70" s="3">
        <v>2326211046.8000002</v>
      </c>
    </row>
    <row r="71" spans="1:8" x14ac:dyDescent="0.25">
      <c r="A71" s="3" t="s">
        <v>14</v>
      </c>
      <c r="B71" s="43" t="s">
        <v>135</v>
      </c>
      <c r="C71" s="3">
        <v>61891348</v>
      </c>
      <c r="D71" s="3">
        <v>0</v>
      </c>
      <c r="E71" s="3">
        <v>0</v>
      </c>
      <c r="F71" s="3">
        <v>61891348</v>
      </c>
      <c r="G71" s="3">
        <v>0</v>
      </c>
      <c r="H71" s="3">
        <v>61891348</v>
      </c>
    </row>
    <row r="72" spans="1:8" x14ac:dyDescent="0.25">
      <c r="A72" s="3" t="s">
        <v>14</v>
      </c>
      <c r="B72" s="43" t="s">
        <v>137</v>
      </c>
      <c r="C72" s="3">
        <v>61891348</v>
      </c>
      <c r="D72" s="3">
        <v>0</v>
      </c>
      <c r="E72" s="3">
        <v>0</v>
      </c>
      <c r="F72" s="3">
        <v>61891348</v>
      </c>
      <c r="G72" s="3">
        <v>0</v>
      </c>
      <c r="H72" s="3">
        <v>61891348</v>
      </c>
    </row>
    <row r="73" spans="1:8" x14ac:dyDescent="0.25">
      <c r="A73" s="3" t="s">
        <v>14</v>
      </c>
      <c r="B73" s="43" t="s">
        <v>141</v>
      </c>
      <c r="C73" s="3">
        <v>2696406346.1999998</v>
      </c>
      <c r="D73" s="3">
        <v>0</v>
      </c>
      <c r="E73" s="3">
        <v>0</v>
      </c>
      <c r="F73" s="3">
        <v>2696406346.1999998</v>
      </c>
      <c r="G73" s="3">
        <v>0</v>
      </c>
      <c r="H73" s="3">
        <v>2696406346.1999998</v>
      </c>
    </row>
    <row r="74" spans="1:8" x14ac:dyDescent="0.25">
      <c r="A74" s="3" t="s">
        <v>14</v>
      </c>
      <c r="B74" s="43" t="s">
        <v>142</v>
      </c>
      <c r="C74" s="3">
        <v>655174528.89999998</v>
      </c>
      <c r="D74" s="3">
        <v>0</v>
      </c>
      <c r="E74" s="3">
        <v>0</v>
      </c>
      <c r="F74" s="3">
        <v>655174528.89999998</v>
      </c>
      <c r="G74" s="3">
        <v>0</v>
      </c>
      <c r="H74" s="3">
        <v>655174528.89999998</v>
      </c>
    </row>
    <row r="75" spans="1:8" x14ac:dyDescent="0.25">
      <c r="A75" s="3" t="s">
        <v>14</v>
      </c>
      <c r="B75" s="43" t="s">
        <v>144</v>
      </c>
      <c r="C75" s="3">
        <v>14982000</v>
      </c>
      <c r="D75" s="3">
        <v>0</v>
      </c>
      <c r="E75" s="3">
        <v>0</v>
      </c>
      <c r="F75" s="3">
        <v>14982000</v>
      </c>
      <c r="G75" s="3">
        <v>0</v>
      </c>
      <c r="H75" s="3">
        <v>14982000</v>
      </c>
    </row>
    <row r="76" spans="1:8" x14ac:dyDescent="0.25">
      <c r="A76" s="3" t="s">
        <v>14</v>
      </c>
      <c r="B76" s="43" t="s">
        <v>146</v>
      </c>
      <c r="C76" s="3">
        <v>1175796679.0899999</v>
      </c>
      <c r="D76" s="3">
        <v>0</v>
      </c>
      <c r="E76" s="3">
        <v>0</v>
      </c>
      <c r="F76" s="3">
        <v>1175796679.0899999</v>
      </c>
      <c r="G76" s="3">
        <v>0</v>
      </c>
      <c r="H76" s="3">
        <v>1175796679.0899999</v>
      </c>
    </row>
    <row r="77" spans="1:8" x14ac:dyDescent="0.25">
      <c r="A77" s="3" t="s">
        <v>14</v>
      </c>
      <c r="B77" s="43" t="s">
        <v>148</v>
      </c>
      <c r="C77" s="3">
        <v>348801973</v>
      </c>
      <c r="D77" s="3">
        <v>0</v>
      </c>
      <c r="E77" s="3">
        <v>0</v>
      </c>
      <c r="F77" s="3">
        <v>348801973</v>
      </c>
      <c r="G77" s="3">
        <v>0</v>
      </c>
      <c r="H77" s="3">
        <v>348801973</v>
      </c>
    </row>
    <row r="78" spans="1:8" x14ac:dyDescent="0.25">
      <c r="A78" s="3" t="s">
        <v>14</v>
      </c>
      <c r="B78" s="43" t="s">
        <v>150</v>
      </c>
      <c r="C78" s="3">
        <v>466735710.20999998</v>
      </c>
      <c r="D78" s="3">
        <v>0</v>
      </c>
      <c r="E78" s="3">
        <v>0</v>
      </c>
      <c r="F78" s="3">
        <v>466735710.20999998</v>
      </c>
      <c r="G78" s="3">
        <v>0</v>
      </c>
      <c r="H78" s="3">
        <v>466735710.20999998</v>
      </c>
    </row>
    <row r="79" spans="1:8" x14ac:dyDescent="0.25">
      <c r="A79" s="3" t="s">
        <v>14</v>
      </c>
      <c r="B79" s="43" t="s">
        <v>152</v>
      </c>
      <c r="C79" s="3">
        <v>12934739</v>
      </c>
      <c r="D79" s="3">
        <v>0</v>
      </c>
      <c r="E79" s="3">
        <v>0</v>
      </c>
      <c r="F79" s="3">
        <v>12934739</v>
      </c>
      <c r="G79" s="3">
        <v>0</v>
      </c>
      <c r="H79" s="3">
        <v>12934739</v>
      </c>
    </row>
    <row r="80" spans="1:8" x14ac:dyDescent="0.25">
      <c r="A80" s="3" t="s">
        <v>14</v>
      </c>
      <c r="B80" s="43" t="s">
        <v>154</v>
      </c>
      <c r="C80" s="3">
        <v>21980716</v>
      </c>
      <c r="D80" s="3">
        <v>0</v>
      </c>
      <c r="E80" s="3">
        <v>0</v>
      </c>
      <c r="F80" s="3">
        <v>21980716</v>
      </c>
      <c r="G80" s="3">
        <v>0</v>
      </c>
      <c r="H80" s="3">
        <v>21980716</v>
      </c>
    </row>
    <row r="81" spans="1:8" x14ac:dyDescent="0.25">
      <c r="A81" s="3" t="s">
        <v>14</v>
      </c>
      <c r="B81" s="43" t="s">
        <v>156</v>
      </c>
      <c r="C81" s="3">
        <v>4601391019.1099997</v>
      </c>
      <c r="D81" s="3">
        <v>0</v>
      </c>
      <c r="E81" s="3">
        <v>0</v>
      </c>
      <c r="F81" s="3">
        <v>4601391019.1099997</v>
      </c>
      <c r="G81" s="3">
        <v>0</v>
      </c>
      <c r="H81" s="3">
        <v>4601391019.1099997</v>
      </c>
    </row>
    <row r="82" spans="1:8" x14ac:dyDescent="0.25">
      <c r="A82" s="3" t="s">
        <v>14</v>
      </c>
      <c r="B82" s="43" t="s">
        <v>157</v>
      </c>
      <c r="C82" s="3">
        <v>3688504385.8400002</v>
      </c>
      <c r="D82" s="3">
        <v>0</v>
      </c>
      <c r="E82" s="3">
        <v>0</v>
      </c>
      <c r="F82" s="3">
        <v>3688504385.8400002</v>
      </c>
      <c r="G82" s="3">
        <v>0</v>
      </c>
      <c r="H82" s="3">
        <v>3688504385.8400002</v>
      </c>
    </row>
    <row r="83" spans="1:8" x14ac:dyDescent="0.25">
      <c r="A83" s="3" t="s">
        <v>14</v>
      </c>
      <c r="B83" s="43" t="s">
        <v>159</v>
      </c>
      <c r="C83" s="3">
        <v>653193773.74000001</v>
      </c>
      <c r="D83" s="3">
        <v>0</v>
      </c>
      <c r="E83" s="3">
        <v>0</v>
      </c>
      <c r="F83" s="3">
        <v>653193773.74000001</v>
      </c>
      <c r="G83" s="3">
        <v>0</v>
      </c>
      <c r="H83" s="3">
        <v>653193773.74000001</v>
      </c>
    </row>
    <row r="84" spans="1:8" x14ac:dyDescent="0.25">
      <c r="A84" s="3" t="s">
        <v>14</v>
      </c>
      <c r="B84" s="43" t="s">
        <v>161</v>
      </c>
      <c r="C84" s="3">
        <v>259692859.53</v>
      </c>
      <c r="D84" s="3">
        <v>0</v>
      </c>
      <c r="E84" s="3">
        <v>0</v>
      </c>
      <c r="F84" s="3">
        <v>259692859.53</v>
      </c>
      <c r="G84" s="3">
        <v>0</v>
      </c>
      <c r="H84" s="3">
        <v>259692859.53</v>
      </c>
    </row>
    <row r="85" spans="1:8" x14ac:dyDescent="0.25">
      <c r="A85" s="3" t="s">
        <v>14</v>
      </c>
      <c r="B85" s="43" t="s">
        <v>163</v>
      </c>
      <c r="C85" s="3">
        <v>83187270</v>
      </c>
      <c r="D85" s="3">
        <v>50697012</v>
      </c>
      <c r="E85" s="3">
        <v>0</v>
      </c>
      <c r="F85" s="3">
        <v>133884282</v>
      </c>
      <c r="G85" s="3">
        <v>0</v>
      </c>
      <c r="H85" s="3">
        <v>133884282</v>
      </c>
    </row>
    <row r="86" spans="1:8" x14ac:dyDescent="0.25">
      <c r="A86" s="3" t="s">
        <v>14</v>
      </c>
      <c r="B86" s="43" t="s">
        <v>164</v>
      </c>
      <c r="C86" s="3">
        <v>52424188</v>
      </c>
      <c r="D86" s="3">
        <v>0</v>
      </c>
      <c r="E86" s="3">
        <v>0</v>
      </c>
      <c r="F86" s="3">
        <v>52424188</v>
      </c>
      <c r="G86" s="3">
        <v>0</v>
      </c>
      <c r="H86" s="3">
        <v>52424188</v>
      </c>
    </row>
    <row r="87" spans="1:8" x14ac:dyDescent="0.25">
      <c r="A87" s="3" t="s">
        <v>14</v>
      </c>
      <c r="B87" s="43" t="s">
        <v>166</v>
      </c>
      <c r="C87" s="3">
        <v>17178440</v>
      </c>
      <c r="D87" s="3">
        <v>50697012</v>
      </c>
      <c r="E87" s="3">
        <v>0</v>
      </c>
      <c r="F87" s="3">
        <v>67875452</v>
      </c>
      <c r="G87" s="3">
        <v>0</v>
      </c>
      <c r="H87" s="3">
        <v>67875452</v>
      </c>
    </row>
    <row r="88" spans="1:8" x14ac:dyDescent="0.25">
      <c r="A88" s="3" t="s">
        <v>14</v>
      </c>
      <c r="B88" s="43" t="s">
        <v>168</v>
      </c>
      <c r="C88" s="3">
        <v>13584642</v>
      </c>
      <c r="D88" s="3">
        <v>0</v>
      </c>
      <c r="E88" s="3">
        <v>0</v>
      </c>
      <c r="F88" s="3">
        <v>13584642</v>
      </c>
      <c r="G88" s="3">
        <v>0</v>
      </c>
      <c r="H88" s="3">
        <v>13584642</v>
      </c>
    </row>
    <row r="89" spans="1:8" x14ac:dyDescent="0.25">
      <c r="A89" s="3" t="s">
        <v>14</v>
      </c>
      <c r="B89" s="43" t="s">
        <v>170</v>
      </c>
      <c r="C89" s="3">
        <v>491436328.75999999</v>
      </c>
      <c r="D89" s="3">
        <v>0</v>
      </c>
      <c r="E89" s="3">
        <v>2050000</v>
      </c>
      <c r="F89" s="3">
        <v>489386328.75999999</v>
      </c>
      <c r="G89" s="3">
        <v>0</v>
      </c>
      <c r="H89" s="3">
        <v>489386328.75999999</v>
      </c>
    </row>
    <row r="90" spans="1:8" x14ac:dyDescent="0.25">
      <c r="A90" s="3" t="s">
        <v>14</v>
      </c>
      <c r="B90" s="43" t="s">
        <v>171</v>
      </c>
      <c r="C90" s="3">
        <v>69697431</v>
      </c>
      <c r="D90" s="3">
        <v>0</v>
      </c>
      <c r="E90" s="3">
        <v>2050000</v>
      </c>
      <c r="F90" s="3">
        <v>67647431</v>
      </c>
      <c r="G90" s="3">
        <v>0</v>
      </c>
      <c r="H90" s="3">
        <v>67647431</v>
      </c>
    </row>
    <row r="91" spans="1:8" x14ac:dyDescent="0.25">
      <c r="A91" s="3" t="s">
        <v>14</v>
      </c>
      <c r="B91" s="43" t="s">
        <v>173</v>
      </c>
      <c r="C91" s="3">
        <v>107700000</v>
      </c>
      <c r="D91" s="3">
        <v>0</v>
      </c>
      <c r="E91" s="3">
        <v>0</v>
      </c>
      <c r="F91" s="3">
        <v>107700000</v>
      </c>
      <c r="G91" s="3">
        <v>0</v>
      </c>
      <c r="H91" s="3">
        <v>107700000</v>
      </c>
    </row>
    <row r="92" spans="1:8" x14ac:dyDescent="0.25">
      <c r="A92" s="3" t="s">
        <v>14</v>
      </c>
      <c r="B92" s="43" t="s">
        <v>175</v>
      </c>
      <c r="C92" s="3">
        <v>8769179</v>
      </c>
      <c r="D92" s="3">
        <v>0</v>
      </c>
      <c r="E92" s="3">
        <v>0</v>
      </c>
      <c r="F92" s="3">
        <v>8769179</v>
      </c>
      <c r="G92" s="3">
        <v>0</v>
      </c>
      <c r="H92" s="3">
        <v>8769179</v>
      </c>
    </row>
    <row r="93" spans="1:8" x14ac:dyDescent="0.25">
      <c r="A93" s="3" t="s">
        <v>14</v>
      </c>
      <c r="B93" s="43" t="s">
        <v>177</v>
      </c>
      <c r="C93" s="3">
        <v>245792593</v>
      </c>
      <c r="D93" s="3">
        <v>0</v>
      </c>
      <c r="E93" s="3">
        <v>0</v>
      </c>
      <c r="F93" s="3">
        <v>245792593</v>
      </c>
      <c r="G93" s="3">
        <v>0</v>
      </c>
      <c r="H93" s="3">
        <v>245792593</v>
      </c>
    </row>
    <row r="94" spans="1:8" x14ac:dyDescent="0.25">
      <c r="A94" s="3" t="s">
        <v>14</v>
      </c>
      <c r="B94" s="43" t="s">
        <v>179</v>
      </c>
      <c r="C94" s="3">
        <v>40665925.759999998</v>
      </c>
      <c r="D94" s="3">
        <v>0</v>
      </c>
      <c r="E94" s="3">
        <v>0</v>
      </c>
      <c r="F94" s="3">
        <v>40665925.759999998</v>
      </c>
      <c r="G94" s="3">
        <v>0</v>
      </c>
      <c r="H94" s="3">
        <v>40665925.759999998</v>
      </c>
    </row>
    <row r="95" spans="1:8" x14ac:dyDescent="0.25">
      <c r="A95" s="3" t="s">
        <v>14</v>
      </c>
      <c r="B95" s="43" t="s">
        <v>181</v>
      </c>
      <c r="C95" s="3">
        <v>8478000</v>
      </c>
      <c r="D95" s="3">
        <v>0</v>
      </c>
      <c r="E95" s="3">
        <v>0</v>
      </c>
      <c r="F95" s="3">
        <v>8478000</v>
      </c>
      <c r="G95" s="3">
        <v>0</v>
      </c>
      <c r="H95" s="3">
        <v>8478000</v>
      </c>
    </row>
    <row r="96" spans="1:8" x14ac:dyDescent="0.25">
      <c r="A96" s="3" t="s">
        <v>14</v>
      </c>
      <c r="B96" s="43" t="s">
        <v>183</v>
      </c>
      <c r="C96" s="3">
        <v>10333200</v>
      </c>
      <c r="D96" s="3">
        <v>0</v>
      </c>
      <c r="E96" s="3">
        <v>0</v>
      </c>
      <c r="F96" s="3">
        <v>10333200</v>
      </c>
      <c r="G96" s="3">
        <v>0</v>
      </c>
      <c r="H96" s="3">
        <v>10333200</v>
      </c>
    </row>
    <row r="97" spans="1:8" x14ac:dyDescent="0.25">
      <c r="A97" s="3" t="s">
        <v>14</v>
      </c>
      <c r="B97" s="43" t="s">
        <v>185</v>
      </c>
      <c r="C97" s="3">
        <v>395761586</v>
      </c>
      <c r="D97" s="3">
        <v>0</v>
      </c>
      <c r="E97" s="3">
        <v>0</v>
      </c>
      <c r="F97" s="3">
        <v>395761586</v>
      </c>
      <c r="G97" s="3">
        <v>0</v>
      </c>
      <c r="H97" s="3">
        <v>395761586</v>
      </c>
    </row>
    <row r="98" spans="1:8" x14ac:dyDescent="0.25">
      <c r="A98" s="3" t="s">
        <v>14</v>
      </c>
      <c r="B98" s="43" t="s">
        <v>186</v>
      </c>
      <c r="C98" s="3">
        <v>97000900</v>
      </c>
      <c r="D98" s="3">
        <v>0</v>
      </c>
      <c r="E98" s="3">
        <v>0</v>
      </c>
      <c r="F98" s="3">
        <v>97000900</v>
      </c>
      <c r="G98" s="3">
        <v>0</v>
      </c>
      <c r="H98" s="3">
        <v>97000900</v>
      </c>
    </row>
    <row r="99" spans="1:8" x14ac:dyDescent="0.25">
      <c r="A99" s="3" t="s">
        <v>14</v>
      </c>
      <c r="B99" s="43" t="s">
        <v>188</v>
      </c>
      <c r="C99" s="3">
        <v>101924452</v>
      </c>
      <c r="D99" s="3">
        <v>0</v>
      </c>
      <c r="E99" s="3">
        <v>0</v>
      </c>
      <c r="F99" s="3">
        <v>101924452</v>
      </c>
      <c r="G99" s="3">
        <v>0</v>
      </c>
      <c r="H99" s="3">
        <v>101924452</v>
      </c>
    </row>
    <row r="100" spans="1:8" x14ac:dyDescent="0.25">
      <c r="A100" s="3" t="s">
        <v>14</v>
      </c>
      <c r="B100" s="43" t="s">
        <v>190</v>
      </c>
      <c r="C100" s="3">
        <v>196836234</v>
      </c>
      <c r="D100" s="3">
        <v>0</v>
      </c>
      <c r="E100" s="3">
        <v>0</v>
      </c>
      <c r="F100" s="3">
        <v>196836234</v>
      </c>
      <c r="G100" s="3">
        <v>0</v>
      </c>
      <c r="H100" s="3">
        <v>196836234</v>
      </c>
    </row>
    <row r="101" spans="1:8" x14ac:dyDescent="0.25">
      <c r="A101" s="3" t="s">
        <v>14</v>
      </c>
      <c r="B101" s="43" t="s">
        <v>192</v>
      </c>
      <c r="C101" s="3">
        <v>486608473</v>
      </c>
      <c r="D101" s="3">
        <v>0</v>
      </c>
      <c r="E101" s="3">
        <v>0</v>
      </c>
      <c r="F101" s="3">
        <v>486608473</v>
      </c>
      <c r="G101" s="3">
        <v>0</v>
      </c>
      <c r="H101" s="3">
        <v>486608473</v>
      </c>
    </row>
    <row r="102" spans="1:8" x14ac:dyDescent="0.25">
      <c r="A102" s="3" t="s">
        <v>14</v>
      </c>
      <c r="B102" s="43" t="s">
        <v>193</v>
      </c>
      <c r="C102" s="3">
        <v>132535182</v>
      </c>
      <c r="D102" s="3">
        <v>0</v>
      </c>
      <c r="E102" s="3">
        <v>0</v>
      </c>
      <c r="F102" s="3">
        <v>132535182</v>
      </c>
      <c r="G102" s="3">
        <v>0</v>
      </c>
      <c r="H102" s="3">
        <v>132535182</v>
      </c>
    </row>
    <row r="103" spans="1:8" x14ac:dyDescent="0.25">
      <c r="A103" s="3" t="s">
        <v>14</v>
      </c>
      <c r="B103" s="43" t="s">
        <v>195</v>
      </c>
      <c r="C103" s="3">
        <v>151000504</v>
      </c>
      <c r="D103" s="3">
        <v>0</v>
      </c>
      <c r="E103" s="3">
        <v>0</v>
      </c>
      <c r="F103" s="3">
        <v>151000504</v>
      </c>
      <c r="G103" s="3">
        <v>0</v>
      </c>
      <c r="H103" s="3">
        <v>151000504</v>
      </c>
    </row>
    <row r="104" spans="1:8" x14ac:dyDescent="0.25">
      <c r="A104" s="3" t="s">
        <v>14</v>
      </c>
      <c r="B104" s="43" t="s">
        <v>197</v>
      </c>
      <c r="C104" s="3">
        <v>203072787</v>
      </c>
      <c r="D104" s="3">
        <v>0</v>
      </c>
      <c r="E104" s="3">
        <v>0</v>
      </c>
      <c r="F104" s="3">
        <v>203072787</v>
      </c>
      <c r="G104" s="3">
        <v>0</v>
      </c>
      <c r="H104" s="3">
        <v>203072787</v>
      </c>
    </row>
    <row r="105" spans="1:8" x14ac:dyDescent="0.25">
      <c r="A105" s="3" t="s">
        <v>14</v>
      </c>
      <c r="B105" s="43" t="s">
        <v>198</v>
      </c>
      <c r="C105" s="3">
        <v>556113692.75</v>
      </c>
      <c r="D105" s="3">
        <v>0</v>
      </c>
      <c r="E105" s="3">
        <v>0</v>
      </c>
      <c r="F105" s="3">
        <v>556113692.75</v>
      </c>
      <c r="G105" s="3">
        <v>0</v>
      </c>
      <c r="H105" s="3">
        <v>556113692.75</v>
      </c>
    </row>
    <row r="106" spans="1:8" x14ac:dyDescent="0.25">
      <c r="A106" s="3" t="s">
        <v>14</v>
      </c>
      <c r="B106" s="43" t="s">
        <v>200</v>
      </c>
      <c r="C106" s="3">
        <v>481448692.75</v>
      </c>
      <c r="D106" s="3">
        <v>0</v>
      </c>
      <c r="E106" s="3">
        <v>0</v>
      </c>
      <c r="F106" s="3">
        <v>481448692.75</v>
      </c>
      <c r="G106" s="3">
        <v>0</v>
      </c>
      <c r="H106" s="3">
        <v>481448692.75</v>
      </c>
    </row>
    <row r="107" spans="1:8" x14ac:dyDescent="0.25">
      <c r="A107" s="3" t="s">
        <v>14</v>
      </c>
      <c r="B107" s="43" t="s">
        <v>202</v>
      </c>
      <c r="C107" s="3">
        <v>66665000</v>
      </c>
      <c r="D107" s="3">
        <v>0</v>
      </c>
      <c r="E107" s="3">
        <v>0</v>
      </c>
      <c r="F107" s="3">
        <v>66665000</v>
      </c>
      <c r="G107" s="3">
        <v>0</v>
      </c>
      <c r="H107" s="3">
        <v>66665000</v>
      </c>
    </row>
    <row r="108" spans="1:8" x14ac:dyDescent="0.25">
      <c r="A108" s="3" t="s">
        <v>14</v>
      </c>
      <c r="B108" s="43" t="s">
        <v>204</v>
      </c>
      <c r="C108" s="3">
        <v>8000000</v>
      </c>
      <c r="D108" s="3">
        <v>0</v>
      </c>
      <c r="E108" s="3">
        <v>0</v>
      </c>
      <c r="F108" s="3">
        <v>8000000</v>
      </c>
      <c r="G108" s="3">
        <v>0</v>
      </c>
      <c r="H108" s="3">
        <v>8000000</v>
      </c>
    </row>
    <row r="109" spans="1:8" x14ac:dyDescent="0.25">
      <c r="A109" s="3" t="s">
        <v>14</v>
      </c>
      <c r="B109" s="43" t="s">
        <v>206</v>
      </c>
      <c r="C109" s="3">
        <v>6675496</v>
      </c>
      <c r="D109" s="3">
        <v>0</v>
      </c>
      <c r="E109" s="3">
        <v>0</v>
      </c>
      <c r="F109" s="3">
        <v>6675496</v>
      </c>
      <c r="G109" s="3">
        <v>0</v>
      </c>
      <c r="H109" s="3">
        <v>6675496</v>
      </c>
    </row>
    <row r="110" spans="1:8" x14ac:dyDescent="0.25">
      <c r="A110" s="3" t="s">
        <v>14</v>
      </c>
      <c r="B110" s="43" t="s">
        <v>208</v>
      </c>
      <c r="C110" s="3">
        <v>6675496</v>
      </c>
      <c r="D110" s="3">
        <v>0</v>
      </c>
      <c r="E110" s="3">
        <v>0</v>
      </c>
      <c r="F110" s="3">
        <v>6675496</v>
      </c>
      <c r="G110" s="3">
        <v>0</v>
      </c>
      <c r="H110" s="3">
        <v>6675496</v>
      </c>
    </row>
    <row r="111" spans="1:8" x14ac:dyDescent="0.25">
      <c r="A111" s="3" t="s">
        <v>14</v>
      </c>
      <c r="B111" s="43" t="s">
        <v>210</v>
      </c>
      <c r="C111" s="3">
        <v>-3674498045.23</v>
      </c>
      <c r="D111" s="3">
        <v>0</v>
      </c>
      <c r="E111" s="3">
        <v>169146417.49000001</v>
      </c>
      <c r="F111" s="3">
        <v>-3843644462.7199988</v>
      </c>
      <c r="G111" s="3">
        <v>0</v>
      </c>
      <c r="H111" s="3">
        <v>-3843644462.7199988</v>
      </c>
    </row>
    <row r="112" spans="1:8" x14ac:dyDescent="0.25">
      <c r="A112" s="3" t="s">
        <v>14</v>
      </c>
      <c r="B112" s="43" t="s">
        <v>212</v>
      </c>
      <c r="C112" s="3">
        <v>-720593662.62</v>
      </c>
      <c r="D112" s="3">
        <v>0</v>
      </c>
      <c r="E112" s="3">
        <v>33368724.93</v>
      </c>
      <c r="F112" s="3">
        <v>-753962387.54999995</v>
      </c>
      <c r="G112" s="3">
        <v>0</v>
      </c>
      <c r="H112" s="3">
        <v>-753962387.54999995</v>
      </c>
    </row>
    <row r="113" spans="1:8" x14ac:dyDescent="0.25">
      <c r="A113" s="3" t="s">
        <v>14</v>
      </c>
      <c r="B113" s="43" t="s">
        <v>213</v>
      </c>
      <c r="C113" s="3">
        <v>-1699374466.3099999</v>
      </c>
      <c r="D113" s="3">
        <v>0</v>
      </c>
      <c r="E113" s="3">
        <v>77841256.290000007</v>
      </c>
      <c r="F113" s="3">
        <v>-1777215722.5999999</v>
      </c>
      <c r="G113" s="3">
        <v>0</v>
      </c>
      <c r="H113" s="3">
        <v>-1777215722.5999999</v>
      </c>
    </row>
    <row r="114" spans="1:8" x14ac:dyDescent="0.25">
      <c r="A114" s="3" t="s">
        <v>14</v>
      </c>
      <c r="B114" s="43" t="s">
        <v>214</v>
      </c>
      <c r="C114" s="3">
        <v>-63719204.770000003</v>
      </c>
      <c r="D114" s="3">
        <v>0</v>
      </c>
      <c r="E114" s="3">
        <v>2492148.2200000002</v>
      </c>
      <c r="F114" s="3">
        <v>-66211352.990000002</v>
      </c>
      <c r="G114" s="3">
        <v>0</v>
      </c>
      <c r="H114" s="3">
        <v>-66211352.990000002</v>
      </c>
    </row>
    <row r="115" spans="1:8" x14ac:dyDescent="0.25">
      <c r="A115" s="3" t="s">
        <v>14</v>
      </c>
      <c r="B115" s="43" t="s">
        <v>215</v>
      </c>
      <c r="C115" s="3">
        <v>-273272204.33999997</v>
      </c>
      <c r="D115" s="3">
        <v>0</v>
      </c>
      <c r="E115" s="3">
        <v>12200161.59</v>
      </c>
      <c r="F115" s="3">
        <v>-285472365.92999995</v>
      </c>
      <c r="G115" s="3">
        <v>0</v>
      </c>
      <c r="H115" s="3">
        <v>-285472365.92999995</v>
      </c>
    </row>
    <row r="116" spans="1:8" x14ac:dyDescent="0.25">
      <c r="A116" s="3" t="s">
        <v>14</v>
      </c>
      <c r="B116" s="43" t="s">
        <v>217</v>
      </c>
      <c r="C116" s="3">
        <v>-146728547.91</v>
      </c>
      <c r="D116" s="3">
        <v>0</v>
      </c>
      <c r="E116" s="3">
        <v>9854463.4800000004</v>
      </c>
      <c r="F116" s="3">
        <v>-156583011.38999999</v>
      </c>
      <c r="G116" s="3">
        <v>0</v>
      </c>
      <c r="H116" s="3">
        <v>-156583011.38999999</v>
      </c>
    </row>
    <row r="117" spans="1:8" x14ac:dyDescent="0.25">
      <c r="A117" s="3" t="s">
        <v>14</v>
      </c>
      <c r="B117" s="43" t="s">
        <v>218</v>
      </c>
      <c r="C117" s="3">
        <v>-486403836.17000002</v>
      </c>
      <c r="D117" s="3">
        <v>0</v>
      </c>
      <c r="E117" s="3">
        <v>19376212.170000002</v>
      </c>
      <c r="F117" s="3">
        <v>-505780048.34000003</v>
      </c>
      <c r="G117" s="3">
        <v>0</v>
      </c>
      <c r="H117" s="3">
        <v>-505780048.34000003</v>
      </c>
    </row>
    <row r="118" spans="1:8" x14ac:dyDescent="0.25">
      <c r="A118" s="3" t="s">
        <v>14</v>
      </c>
      <c r="B118" s="43" t="s">
        <v>219</v>
      </c>
      <c r="C118" s="3">
        <v>-280360366.75</v>
      </c>
      <c r="D118" s="3">
        <v>0</v>
      </c>
      <c r="E118" s="3">
        <v>13847230.949999999</v>
      </c>
      <c r="F118" s="3">
        <v>-294207597.69999999</v>
      </c>
      <c r="G118" s="3">
        <v>0</v>
      </c>
      <c r="H118" s="3">
        <v>-294207597.69999999</v>
      </c>
    </row>
    <row r="119" spans="1:8" x14ac:dyDescent="0.25">
      <c r="A119" s="3" t="s">
        <v>14</v>
      </c>
      <c r="B119" s="43" t="s">
        <v>220</v>
      </c>
      <c r="C119" s="3">
        <v>-4045756.36</v>
      </c>
      <c r="D119" s="3">
        <v>0</v>
      </c>
      <c r="E119" s="3">
        <v>166219.85999999999</v>
      </c>
      <c r="F119" s="3">
        <v>-4211976.22</v>
      </c>
      <c r="G119" s="3">
        <v>0</v>
      </c>
      <c r="H119" s="3">
        <v>-4211976.22</v>
      </c>
    </row>
    <row r="120" spans="1:8" x14ac:dyDescent="0.25">
      <c r="A120" s="3" t="s">
        <v>14</v>
      </c>
      <c r="B120" s="43" t="s">
        <v>221</v>
      </c>
      <c r="C120" s="3">
        <v>-1174071174</v>
      </c>
      <c r="D120" s="3">
        <v>0</v>
      </c>
      <c r="E120" s="3">
        <v>0</v>
      </c>
      <c r="F120" s="3">
        <v>-1174071174</v>
      </c>
      <c r="G120" s="3">
        <v>0</v>
      </c>
      <c r="H120" s="3">
        <v>-1174071174</v>
      </c>
    </row>
    <row r="121" spans="1:8" x14ac:dyDescent="0.25">
      <c r="A121" s="3" t="s">
        <v>14</v>
      </c>
      <c r="B121" s="43" t="s">
        <v>223</v>
      </c>
      <c r="C121" s="3">
        <v>-1174071174</v>
      </c>
      <c r="D121" s="3">
        <v>0</v>
      </c>
      <c r="E121" s="3">
        <v>0</v>
      </c>
      <c r="F121" s="3">
        <v>-1174071174</v>
      </c>
      <c r="G121" s="3">
        <v>0</v>
      </c>
      <c r="H121" s="3">
        <v>-1174071174</v>
      </c>
    </row>
    <row r="122" spans="1:8" x14ac:dyDescent="0.25">
      <c r="A122" s="3" t="s">
        <v>14</v>
      </c>
      <c r="B122" s="43">
        <v>1.7</v>
      </c>
      <c r="C122" s="3">
        <v>2012738483.7399998</v>
      </c>
      <c r="D122" s="3">
        <v>44346</v>
      </c>
      <c r="E122" s="3">
        <v>129443846.00999999</v>
      </c>
      <c r="F122" s="3">
        <v>1883338983.7299998</v>
      </c>
      <c r="G122" s="3">
        <v>0</v>
      </c>
      <c r="H122" s="3">
        <v>1883338983.7299998</v>
      </c>
    </row>
    <row r="123" spans="1:8" x14ac:dyDescent="0.25">
      <c r="A123" s="3" t="s">
        <v>14</v>
      </c>
      <c r="B123" s="43" t="s">
        <v>226</v>
      </c>
      <c r="C123" s="3">
        <v>1022827222</v>
      </c>
      <c r="D123" s="3">
        <v>0</v>
      </c>
      <c r="E123" s="3">
        <v>0</v>
      </c>
      <c r="F123" s="3">
        <v>1022827222</v>
      </c>
      <c r="G123" s="3">
        <v>0</v>
      </c>
      <c r="H123" s="3">
        <v>1022827222</v>
      </c>
    </row>
    <row r="124" spans="1:8" x14ac:dyDescent="0.25">
      <c r="A124" s="3" t="s">
        <v>14</v>
      </c>
      <c r="B124" s="43" t="s">
        <v>227</v>
      </c>
      <c r="C124" s="3">
        <v>1022827222</v>
      </c>
      <c r="D124" s="3">
        <v>0</v>
      </c>
      <c r="E124" s="3">
        <v>0</v>
      </c>
      <c r="F124" s="3">
        <v>1022827222</v>
      </c>
      <c r="G124" s="3">
        <v>0</v>
      </c>
      <c r="H124" s="3">
        <v>1022827222</v>
      </c>
    </row>
    <row r="125" spans="1:8" x14ac:dyDescent="0.25">
      <c r="A125" s="3" t="s">
        <v>14</v>
      </c>
      <c r="B125" s="43" t="s">
        <v>229</v>
      </c>
      <c r="C125" s="3">
        <v>2487107531.0599999</v>
      </c>
      <c r="D125" s="3">
        <v>44346</v>
      </c>
      <c r="E125" s="3">
        <v>0</v>
      </c>
      <c r="F125" s="3">
        <v>2487151877.0599999</v>
      </c>
      <c r="G125" s="3">
        <v>0</v>
      </c>
      <c r="H125" s="3">
        <v>2487151877.0599999</v>
      </c>
    </row>
    <row r="126" spans="1:8" x14ac:dyDescent="0.25">
      <c r="A126" s="3" t="s">
        <v>14</v>
      </c>
      <c r="B126" s="43" t="s">
        <v>230</v>
      </c>
      <c r="C126" s="3">
        <v>2003214774.0599999</v>
      </c>
      <c r="D126" s="3">
        <v>0</v>
      </c>
      <c r="E126" s="3">
        <v>0</v>
      </c>
      <c r="F126" s="3">
        <v>2003214774.0599999</v>
      </c>
      <c r="G126" s="3">
        <v>0</v>
      </c>
      <c r="H126" s="3">
        <v>2003214774.0599999</v>
      </c>
    </row>
    <row r="127" spans="1:8" x14ac:dyDescent="0.25">
      <c r="A127" s="3" t="s">
        <v>14</v>
      </c>
      <c r="B127" s="43" t="s">
        <v>232</v>
      </c>
      <c r="C127" s="3">
        <v>458798027</v>
      </c>
      <c r="D127" s="3">
        <v>0</v>
      </c>
      <c r="E127" s="3">
        <v>0</v>
      </c>
      <c r="F127" s="3">
        <v>458798027</v>
      </c>
      <c r="G127" s="3">
        <v>0</v>
      </c>
      <c r="H127" s="3">
        <v>458798027</v>
      </c>
    </row>
    <row r="128" spans="1:8" x14ac:dyDescent="0.25">
      <c r="A128" s="3" t="s">
        <v>14</v>
      </c>
      <c r="B128" s="43" t="s">
        <v>233</v>
      </c>
      <c r="C128" s="3">
        <v>25094730</v>
      </c>
      <c r="D128" s="3">
        <v>44346</v>
      </c>
      <c r="E128" s="3">
        <v>0</v>
      </c>
      <c r="F128" s="3">
        <v>25139076</v>
      </c>
      <c r="G128" s="3">
        <v>0</v>
      </c>
      <c r="H128" s="3">
        <v>25139076</v>
      </c>
    </row>
    <row r="129" spans="1:8" x14ac:dyDescent="0.25">
      <c r="A129" s="3" t="s">
        <v>14</v>
      </c>
      <c r="B129" s="43" t="s">
        <v>235</v>
      </c>
      <c r="C129" s="3">
        <v>228496348</v>
      </c>
      <c r="D129" s="3">
        <v>0</v>
      </c>
      <c r="E129" s="3">
        <v>0</v>
      </c>
      <c r="F129" s="3">
        <v>228496348</v>
      </c>
      <c r="G129" s="3">
        <v>0</v>
      </c>
      <c r="H129" s="3">
        <v>228496348</v>
      </c>
    </row>
    <row r="130" spans="1:8" x14ac:dyDescent="0.25">
      <c r="A130" s="3" t="s">
        <v>14</v>
      </c>
      <c r="B130" s="43" t="s">
        <v>237</v>
      </c>
      <c r="C130" s="3">
        <v>108731033</v>
      </c>
      <c r="D130" s="3">
        <v>0</v>
      </c>
      <c r="E130" s="3">
        <v>0</v>
      </c>
      <c r="F130" s="3">
        <v>108731033</v>
      </c>
      <c r="G130" s="3">
        <v>0</v>
      </c>
      <c r="H130" s="3">
        <v>108731033</v>
      </c>
    </row>
    <row r="131" spans="1:8" x14ac:dyDescent="0.25">
      <c r="A131" s="3" t="s">
        <v>14</v>
      </c>
      <c r="B131" s="43" t="s">
        <v>239</v>
      </c>
      <c r="C131" s="3">
        <v>28413622</v>
      </c>
      <c r="D131" s="3">
        <v>0</v>
      </c>
      <c r="E131" s="3">
        <v>0</v>
      </c>
      <c r="F131" s="3">
        <v>28413622</v>
      </c>
      <c r="G131" s="3">
        <v>0</v>
      </c>
      <c r="H131" s="3">
        <v>28413622</v>
      </c>
    </row>
    <row r="132" spans="1:8" x14ac:dyDescent="0.25">
      <c r="A132" s="3" t="s">
        <v>14</v>
      </c>
      <c r="B132" s="43" t="s">
        <v>241</v>
      </c>
      <c r="C132" s="3">
        <v>91351693</v>
      </c>
      <c r="D132" s="3">
        <v>0</v>
      </c>
      <c r="E132" s="3">
        <v>0</v>
      </c>
      <c r="F132" s="3">
        <v>91351693</v>
      </c>
      <c r="G132" s="3">
        <v>0</v>
      </c>
      <c r="H132" s="3">
        <v>91351693</v>
      </c>
    </row>
    <row r="133" spans="1:8" x14ac:dyDescent="0.25">
      <c r="A133" s="3" t="s">
        <v>14</v>
      </c>
      <c r="B133" s="43" t="s">
        <v>242</v>
      </c>
      <c r="C133" s="3">
        <v>-1725692617.3200002</v>
      </c>
      <c r="D133" s="3">
        <v>0</v>
      </c>
      <c r="E133" s="3">
        <v>129443846.00999999</v>
      </c>
      <c r="F133" s="3">
        <v>-1855136463.3300002</v>
      </c>
      <c r="G133" s="3">
        <v>0</v>
      </c>
      <c r="H133" s="3">
        <v>-1855136463.3300002</v>
      </c>
    </row>
    <row r="134" spans="1:8" x14ac:dyDescent="0.25">
      <c r="A134" s="3" t="s">
        <v>14</v>
      </c>
      <c r="B134" s="43" t="s">
        <v>244</v>
      </c>
      <c r="C134" s="3">
        <v>-1343146102.1900001</v>
      </c>
      <c r="D134" s="3">
        <v>0</v>
      </c>
      <c r="E134" s="3">
        <v>98853735.75</v>
      </c>
      <c r="F134" s="3">
        <v>-1441999837.9400001</v>
      </c>
      <c r="G134" s="3">
        <v>0</v>
      </c>
      <c r="H134" s="3">
        <v>-1441999837.9400001</v>
      </c>
    </row>
    <row r="135" spans="1:8" x14ac:dyDescent="0.25">
      <c r="A135" s="3" t="s">
        <v>14</v>
      </c>
      <c r="B135" s="43" t="s">
        <v>245</v>
      </c>
      <c r="C135" s="3">
        <v>-346223523.48000002</v>
      </c>
      <c r="D135" s="3">
        <v>0</v>
      </c>
      <c r="E135" s="3">
        <v>18982544.190000001</v>
      </c>
      <c r="F135" s="3">
        <v>-365206067.67000002</v>
      </c>
      <c r="G135" s="3">
        <v>0</v>
      </c>
      <c r="H135" s="3">
        <v>-365206067.67000002</v>
      </c>
    </row>
    <row r="136" spans="1:8" x14ac:dyDescent="0.25">
      <c r="A136" s="3" t="s">
        <v>14</v>
      </c>
      <c r="B136" s="43" t="s">
        <v>246</v>
      </c>
      <c r="C136" s="3">
        <v>-36322991.649999999</v>
      </c>
      <c r="D136" s="3">
        <v>0</v>
      </c>
      <c r="E136" s="3">
        <v>11607566.07</v>
      </c>
      <c r="F136" s="3">
        <v>-47930557.719999999</v>
      </c>
      <c r="G136" s="3">
        <v>0</v>
      </c>
      <c r="H136" s="3">
        <v>-47930557.719999999</v>
      </c>
    </row>
    <row r="137" spans="1:8" x14ac:dyDescent="0.25">
      <c r="A137" s="3" t="s">
        <v>14</v>
      </c>
      <c r="B137" s="43">
        <v>1.9</v>
      </c>
      <c r="C137" s="3">
        <v>5287787876.0299997</v>
      </c>
      <c r="D137" s="3">
        <v>1040844081.4</v>
      </c>
      <c r="E137" s="3">
        <v>754872894.40999997</v>
      </c>
      <c r="F137" s="3">
        <v>5573759063.0199995</v>
      </c>
      <c r="G137" s="3">
        <v>0</v>
      </c>
      <c r="H137" s="3">
        <v>5573759063.0199995</v>
      </c>
    </row>
    <row r="138" spans="1:8" x14ac:dyDescent="0.25">
      <c r="A138" s="3" t="s">
        <v>14</v>
      </c>
      <c r="B138" s="43" t="s">
        <v>247</v>
      </c>
      <c r="C138" s="3">
        <v>4786946049.8900003</v>
      </c>
      <c r="D138" s="3">
        <v>591630256.39999998</v>
      </c>
      <c r="E138" s="3">
        <v>301798021.85000002</v>
      </c>
      <c r="F138" s="3">
        <v>5076778284.4399996</v>
      </c>
      <c r="G138" s="3">
        <v>0</v>
      </c>
      <c r="H138" s="3">
        <v>5076778284.4399996</v>
      </c>
    </row>
    <row r="139" spans="1:8" x14ac:dyDescent="0.25">
      <c r="A139" s="3" t="s">
        <v>14</v>
      </c>
      <c r="B139" s="43" t="s">
        <v>249</v>
      </c>
      <c r="C139" s="3">
        <v>4786946049.8900003</v>
      </c>
      <c r="D139" s="3">
        <v>591630256.39999998</v>
      </c>
      <c r="E139" s="3">
        <v>301798021.85000002</v>
      </c>
      <c r="F139" s="3">
        <v>5076778284.4399996</v>
      </c>
      <c r="G139" s="3">
        <v>0</v>
      </c>
      <c r="H139" s="3">
        <v>5076778284.4399996</v>
      </c>
    </row>
    <row r="140" spans="1:8" x14ac:dyDescent="0.25">
      <c r="A140" s="3" t="s">
        <v>14</v>
      </c>
      <c r="B140" s="43" t="s">
        <v>251</v>
      </c>
      <c r="C140" s="3">
        <v>5198000</v>
      </c>
      <c r="D140" s="3">
        <v>0</v>
      </c>
      <c r="E140" s="3">
        <v>0</v>
      </c>
      <c r="F140" s="3">
        <v>5198000</v>
      </c>
      <c r="G140" s="3">
        <v>0</v>
      </c>
      <c r="H140" s="3">
        <v>5198000</v>
      </c>
    </row>
    <row r="141" spans="1:8" x14ac:dyDescent="0.25">
      <c r="A141" s="3" t="s">
        <v>14</v>
      </c>
      <c r="B141" s="43" t="s">
        <v>253</v>
      </c>
      <c r="C141" s="3">
        <v>5198000</v>
      </c>
      <c r="D141" s="3">
        <v>0</v>
      </c>
      <c r="E141" s="3">
        <v>0</v>
      </c>
      <c r="F141" s="3">
        <v>5198000</v>
      </c>
      <c r="G141" s="3">
        <v>0</v>
      </c>
      <c r="H141" s="3">
        <v>5198000</v>
      </c>
    </row>
    <row r="142" spans="1:8" x14ac:dyDescent="0.25">
      <c r="A142" s="3" t="s">
        <v>14</v>
      </c>
      <c r="B142" s="43" t="s">
        <v>255</v>
      </c>
      <c r="C142" s="3">
        <v>484729590.26999998</v>
      </c>
      <c r="D142" s="3">
        <v>449213825</v>
      </c>
      <c r="E142" s="3">
        <v>451761225</v>
      </c>
      <c r="F142" s="3">
        <v>482182190.26999998</v>
      </c>
      <c r="G142" s="3">
        <v>0</v>
      </c>
      <c r="H142" s="3">
        <v>482182190.26999998</v>
      </c>
    </row>
    <row r="143" spans="1:8" x14ac:dyDescent="0.25">
      <c r="A143" s="3" t="s">
        <v>14</v>
      </c>
      <c r="B143" s="43" t="s">
        <v>257</v>
      </c>
      <c r="C143" s="3">
        <v>458548430.26999998</v>
      </c>
      <c r="D143" s="3">
        <v>134313825</v>
      </c>
      <c r="E143" s="3">
        <v>136861225</v>
      </c>
      <c r="F143" s="3">
        <v>456001030.26999998</v>
      </c>
      <c r="G143" s="3">
        <v>0</v>
      </c>
      <c r="H143" s="3">
        <v>456001030.26999998</v>
      </c>
    </row>
    <row r="144" spans="1:8" x14ac:dyDescent="0.25">
      <c r="A144" s="3" t="s">
        <v>14</v>
      </c>
      <c r="B144" s="43" t="s">
        <v>259</v>
      </c>
      <c r="C144" s="3">
        <v>592810</v>
      </c>
      <c r="D144" s="3">
        <v>0</v>
      </c>
      <c r="E144" s="3">
        <v>0</v>
      </c>
      <c r="F144" s="3">
        <v>592810</v>
      </c>
      <c r="G144" s="3">
        <v>0</v>
      </c>
      <c r="H144" s="3">
        <v>592810</v>
      </c>
    </row>
    <row r="145" spans="1:8" x14ac:dyDescent="0.25">
      <c r="A145" s="3" t="s">
        <v>14</v>
      </c>
      <c r="B145" s="43" t="s">
        <v>261</v>
      </c>
      <c r="C145" s="3">
        <v>6390000</v>
      </c>
      <c r="D145" s="3">
        <v>0</v>
      </c>
      <c r="E145" s="3">
        <v>0</v>
      </c>
      <c r="F145" s="3">
        <v>6390000</v>
      </c>
      <c r="G145" s="3">
        <v>0</v>
      </c>
      <c r="H145" s="3">
        <v>6390000</v>
      </c>
    </row>
    <row r="146" spans="1:8" x14ac:dyDescent="0.25">
      <c r="A146" s="3" t="s">
        <v>14</v>
      </c>
      <c r="B146" s="43" t="s">
        <v>263</v>
      </c>
      <c r="C146" s="3">
        <v>19198350</v>
      </c>
      <c r="D146" s="3">
        <v>314900000</v>
      </c>
      <c r="E146" s="3">
        <v>314900000</v>
      </c>
      <c r="F146" s="3">
        <v>19198350</v>
      </c>
      <c r="G146" s="3">
        <v>0</v>
      </c>
      <c r="H146" s="3">
        <v>19198350</v>
      </c>
    </row>
    <row r="147" spans="1:8" x14ac:dyDescent="0.25">
      <c r="A147" s="3" t="s">
        <v>14</v>
      </c>
      <c r="B147" s="43" t="s">
        <v>265</v>
      </c>
      <c r="C147" s="3">
        <v>52756930</v>
      </c>
      <c r="D147" s="3">
        <v>0</v>
      </c>
      <c r="E147" s="3">
        <v>0</v>
      </c>
      <c r="F147" s="3">
        <v>52756930</v>
      </c>
      <c r="G147" s="3">
        <v>0</v>
      </c>
      <c r="H147" s="3">
        <v>52756930</v>
      </c>
    </row>
    <row r="148" spans="1:8" x14ac:dyDescent="0.25">
      <c r="A148" s="3" t="s">
        <v>14</v>
      </c>
      <c r="B148" s="43" t="s">
        <v>267</v>
      </c>
      <c r="C148" s="3">
        <v>7196930</v>
      </c>
      <c r="D148" s="3">
        <v>0</v>
      </c>
      <c r="E148" s="3">
        <v>0</v>
      </c>
      <c r="F148" s="3">
        <v>7196930</v>
      </c>
      <c r="G148" s="3">
        <v>0</v>
      </c>
      <c r="H148" s="3">
        <v>7196930</v>
      </c>
    </row>
    <row r="149" spans="1:8" x14ac:dyDescent="0.25">
      <c r="A149" s="3" t="s">
        <v>14</v>
      </c>
      <c r="B149" s="43" t="s">
        <v>269</v>
      </c>
      <c r="C149" s="3">
        <v>45560000</v>
      </c>
      <c r="D149" s="3">
        <v>0</v>
      </c>
      <c r="E149" s="3">
        <v>0</v>
      </c>
      <c r="F149" s="3">
        <v>45560000</v>
      </c>
      <c r="G149" s="3">
        <v>0</v>
      </c>
      <c r="H149" s="3">
        <v>45560000</v>
      </c>
    </row>
    <row r="150" spans="1:8" x14ac:dyDescent="0.25">
      <c r="A150" s="3" t="s">
        <v>14</v>
      </c>
      <c r="B150" s="43" t="s">
        <v>271</v>
      </c>
      <c r="C150" s="3">
        <v>-41842694.130000003</v>
      </c>
      <c r="D150" s="3">
        <v>0</v>
      </c>
      <c r="E150" s="3">
        <v>1313647.56</v>
      </c>
      <c r="F150" s="3">
        <v>-43156341.689999998</v>
      </c>
      <c r="G150" s="3">
        <v>0</v>
      </c>
      <c r="H150" s="3">
        <v>-43156341.689999998</v>
      </c>
    </row>
    <row r="151" spans="1:8" x14ac:dyDescent="0.25">
      <c r="A151" s="3" t="s">
        <v>14</v>
      </c>
      <c r="B151" s="43" t="s">
        <v>273</v>
      </c>
      <c r="C151" s="3">
        <v>-5039854.13</v>
      </c>
      <c r="D151" s="3">
        <v>0</v>
      </c>
      <c r="E151" s="3">
        <v>179203.56</v>
      </c>
      <c r="F151" s="3">
        <v>-5219057.6899999995</v>
      </c>
      <c r="G151" s="3">
        <v>0</v>
      </c>
      <c r="H151" s="3">
        <v>-5219057.6899999995</v>
      </c>
    </row>
    <row r="152" spans="1:8" x14ac:dyDescent="0.25">
      <c r="A152" s="3" t="s">
        <v>14</v>
      </c>
      <c r="B152" s="43" t="s">
        <v>274</v>
      </c>
      <c r="C152" s="3">
        <v>-36802840</v>
      </c>
      <c r="D152" s="3">
        <v>0</v>
      </c>
      <c r="E152" s="3">
        <v>1134444</v>
      </c>
      <c r="F152" s="3">
        <v>-37937284</v>
      </c>
      <c r="G152" s="3">
        <v>0</v>
      </c>
      <c r="H152" s="3">
        <v>-37937284</v>
      </c>
    </row>
    <row r="153" spans="1:8" x14ac:dyDescent="0.25">
      <c r="A153" s="3" t="s">
        <v>14</v>
      </c>
      <c r="B153" s="43">
        <v>2</v>
      </c>
      <c r="C153" s="3">
        <v>14810404992.279999</v>
      </c>
      <c r="D153" s="3">
        <v>9073026717.960001</v>
      </c>
      <c r="E153" s="3">
        <v>6499871882.7200012</v>
      </c>
      <c r="F153" s="3">
        <v>12237250157.039999</v>
      </c>
      <c r="G153" s="3">
        <v>12237250157.039999</v>
      </c>
      <c r="H153" s="3">
        <v>0</v>
      </c>
    </row>
    <row r="154" spans="1:8" x14ac:dyDescent="0.25">
      <c r="A154" s="3" t="s">
        <v>14</v>
      </c>
      <c r="B154" s="43">
        <v>2.4</v>
      </c>
      <c r="C154" s="3">
        <v>8367638496.039999</v>
      </c>
      <c r="D154" s="3">
        <v>6355240690.500001</v>
      </c>
      <c r="E154" s="3">
        <v>6185100381.7200012</v>
      </c>
      <c r="F154" s="3">
        <v>8197498187.2599993</v>
      </c>
      <c r="G154" s="3">
        <v>8197498187.2599993</v>
      </c>
      <c r="H154" s="3">
        <v>0</v>
      </c>
    </row>
    <row r="155" spans="1:8" x14ac:dyDescent="0.25">
      <c r="A155" s="3" t="s">
        <v>14</v>
      </c>
      <c r="B155" s="43" t="s">
        <v>280</v>
      </c>
      <c r="C155" s="3">
        <v>2953677894.1799998</v>
      </c>
      <c r="D155" s="3">
        <v>6074633446.1300001</v>
      </c>
      <c r="E155" s="3">
        <v>5882958513.8500004</v>
      </c>
      <c r="F155" s="3">
        <v>2762002961.8999996</v>
      </c>
      <c r="G155" s="3">
        <v>2762002961.8999996</v>
      </c>
      <c r="H155" s="3">
        <v>0</v>
      </c>
    </row>
    <row r="156" spans="1:8" x14ac:dyDescent="0.25">
      <c r="A156" s="3" t="s">
        <v>14</v>
      </c>
      <c r="B156" s="43" t="s">
        <v>282</v>
      </c>
      <c r="C156" s="3">
        <v>1009420948.5599999</v>
      </c>
      <c r="D156" s="3">
        <v>6074633446.1300001</v>
      </c>
      <c r="E156" s="3">
        <v>5882958513.8500004</v>
      </c>
      <c r="F156" s="3">
        <v>817746016.27999973</v>
      </c>
      <c r="G156" s="3">
        <v>817746016.27999973</v>
      </c>
      <c r="H156" s="3">
        <v>0</v>
      </c>
    </row>
    <row r="157" spans="1:8" x14ac:dyDescent="0.25">
      <c r="A157" s="3" t="s">
        <v>14</v>
      </c>
      <c r="B157" s="43" t="s">
        <v>284</v>
      </c>
      <c r="C157" s="3">
        <v>1944256945.6199999</v>
      </c>
      <c r="D157" s="3">
        <v>0</v>
      </c>
      <c r="E157" s="3">
        <v>0</v>
      </c>
      <c r="F157" s="3">
        <v>1944256945.6199999</v>
      </c>
      <c r="G157" s="3">
        <v>1944256945.6199999</v>
      </c>
      <c r="H157" s="3">
        <v>0</v>
      </c>
    </row>
    <row r="158" spans="1:8" x14ac:dyDescent="0.25">
      <c r="A158" s="3" t="s">
        <v>14</v>
      </c>
      <c r="B158" s="43" t="s">
        <v>286</v>
      </c>
      <c r="C158" s="3">
        <v>114285.72</v>
      </c>
      <c r="D158" s="3">
        <v>0</v>
      </c>
      <c r="E158" s="3">
        <v>0</v>
      </c>
      <c r="F158" s="3">
        <v>114285.72</v>
      </c>
      <c r="G158" s="3">
        <v>114285.72</v>
      </c>
      <c r="H158" s="3">
        <v>0</v>
      </c>
    </row>
    <row r="159" spans="1:8" x14ac:dyDescent="0.25">
      <c r="A159" s="3" t="s">
        <v>14</v>
      </c>
      <c r="B159" s="43" t="s">
        <v>288</v>
      </c>
      <c r="C159" s="3">
        <v>114285.72</v>
      </c>
      <c r="D159" s="3">
        <v>0</v>
      </c>
      <c r="E159" s="3">
        <v>0</v>
      </c>
      <c r="F159" s="3">
        <v>114285.72</v>
      </c>
      <c r="G159" s="3">
        <v>114285.72</v>
      </c>
      <c r="H159" s="3">
        <v>0</v>
      </c>
    </row>
    <row r="160" spans="1:8" x14ac:dyDescent="0.25">
      <c r="A160" s="3" t="s">
        <v>14</v>
      </c>
      <c r="B160" s="43" t="s">
        <v>289</v>
      </c>
      <c r="C160" s="3">
        <v>1662697480.9900002</v>
      </c>
      <c r="D160" s="3">
        <v>244999451.84999999</v>
      </c>
      <c r="E160" s="3">
        <v>199154814.84999999</v>
      </c>
      <c r="F160" s="3">
        <v>1616852843.9900002</v>
      </c>
      <c r="G160" s="3">
        <v>1616852843.9900002</v>
      </c>
      <c r="H160" s="3">
        <v>0</v>
      </c>
    </row>
    <row r="161" spans="1:8" x14ac:dyDescent="0.25">
      <c r="A161" s="3" t="s">
        <v>14</v>
      </c>
      <c r="B161" s="43" t="s">
        <v>292</v>
      </c>
      <c r="C161" s="3">
        <v>207159028</v>
      </c>
      <c r="D161" s="3">
        <v>24628674</v>
      </c>
      <c r="E161" s="3">
        <v>0</v>
      </c>
      <c r="F161" s="3">
        <v>182530354</v>
      </c>
      <c r="G161" s="3">
        <v>182530354</v>
      </c>
      <c r="H161" s="3">
        <v>0</v>
      </c>
    </row>
    <row r="162" spans="1:8" x14ac:dyDescent="0.25">
      <c r="A162" s="3" t="s">
        <v>14</v>
      </c>
      <c r="B162" s="43" t="s">
        <v>294</v>
      </c>
      <c r="C162" s="3">
        <v>149925976.5</v>
      </c>
      <c r="D162" s="3">
        <v>139750483.84999999</v>
      </c>
      <c r="E162" s="3">
        <v>130940617.84999999</v>
      </c>
      <c r="F162" s="3">
        <v>141116110.50000003</v>
      </c>
      <c r="G162" s="3">
        <v>141116110.50000003</v>
      </c>
      <c r="H162" s="3">
        <v>0</v>
      </c>
    </row>
    <row r="163" spans="1:8" x14ac:dyDescent="0.25">
      <c r="A163" s="3" t="s">
        <v>14</v>
      </c>
      <c r="B163" s="43" t="s">
        <v>296</v>
      </c>
      <c r="C163" s="3">
        <v>86623976.5</v>
      </c>
      <c r="D163" s="3">
        <v>27616454</v>
      </c>
      <c r="E163" s="3">
        <v>20841510</v>
      </c>
      <c r="F163" s="3">
        <v>79849032.5</v>
      </c>
      <c r="G163" s="3">
        <v>79849032.5</v>
      </c>
      <c r="H163" s="3">
        <v>0</v>
      </c>
    </row>
    <row r="164" spans="1:8" x14ac:dyDescent="0.25">
      <c r="A164" s="3" t="s">
        <v>14</v>
      </c>
      <c r="B164" s="43" t="s">
        <v>298</v>
      </c>
      <c r="C164" s="3">
        <v>94817329</v>
      </c>
      <c r="D164" s="3">
        <v>14178900</v>
      </c>
      <c r="E164" s="3">
        <v>10470701</v>
      </c>
      <c r="F164" s="3">
        <v>91109130</v>
      </c>
      <c r="G164" s="3">
        <v>91109130</v>
      </c>
      <c r="H164" s="3">
        <v>0</v>
      </c>
    </row>
    <row r="165" spans="1:8" x14ac:dyDescent="0.25">
      <c r="A165" s="3" t="s">
        <v>14</v>
      </c>
      <c r="B165" s="43" t="s">
        <v>300</v>
      </c>
      <c r="C165" s="3">
        <v>5961148</v>
      </c>
      <c r="D165" s="3">
        <v>389700</v>
      </c>
      <c r="E165" s="3">
        <v>1696796</v>
      </c>
      <c r="F165" s="3">
        <v>7268244</v>
      </c>
      <c r="G165" s="3">
        <v>7268244</v>
      </c>
      <c r="H165" s="3">
        <v>0</v>
      </c>
    </row>
    <row r="166" spans="1:8" x14ac:dyDescent="0.25">
      <c r="A166" s="3" t="s">
        <v>14</v>
      </c>
      <c r="B166" s="43" t="s">
        <v>301</v>
      </c>
      <c r="C166" s="3">
        <v>7855229</v>
      </c>
      <c r="D166" s="3">
        <v>989900</v>
      </c>
      <c r="E166" s="3">
        <v>728752</v>
      </c>
      <c r="F166" s="3">
        <v>7594081</v>
      </c>
      <c r="G166" s="3">
        <v>7594081</v>
      </c>
      <c r="H166" s="3">
        <v>0</v>
      </c>
    </row>
    <row r="167" spans="1:8" x14ac:dyDescent="0.25">
      <c r="A167" s="3" t="s">
        <v>14</v>
      </c>
      <c r="B167" s="43" t="s">
        <v>303</v>
      </c>
      <c r="C167" s="3">
        <v>126752</v>
      </c>
      <c r="D167" s="3">
        <v>0</v>
      </c>
      <c r="E167" s="3">
        <v>0</v>
      </c>
      <c r="F167" s="3">
        <v>126752</v>
      </c>
      <c r="G167" s="3">
        <v>126752</v>
      </c>
      <c r="H167" s="3">
        <v>0</v>
      </c>
    </row>
    <row r="168" spans="1:8" x14ac:dyDescent="0.25">
      <c r="A168" s="3" t="s">
        <v>14</v>
      </c>
      <c r="B168" s="43" t="s">
        <v>305</v>
      </c>
      <c r="C168" s="3">
        <v>26382665</v>
      </c>
      <c r="D168" s="3">
        <v>16658453</v>
      </c>
      <c r="E168" s="3">
        <v>14435508</v>
      </c>
      <c r="F168" s="3">
        <v>24159720</v>
      </c>
      <c r="G168" s="3">
        <v>24159720</v>
      </c>
      <c r="H168" s="3">
        <v>0</v>
      </c>
    </row>
    <row r="169" spans="1:8" x14ac:dyDescent="0.25">
      <c r="A169" s="3" t="s">
        <v>14</v>
      </c>
      <c r="B169" s="43" t="s">
        <v>307</v>
      </c>
      <c r="C169" s="3">
        <v>41643055</v>
      </c>
      <c r="D169" s="3">
        <v>2840100</v>
      </c>
      <c r="E169" s="3">
        <v>2094143</v>
      </c>
      <c r="F169" s="3">
        <v>40897098</v>
      </c>
      <c r="G169" s="3">
        <v>40897098</v>
      </c>
      <c r="H169" s="3">
        <v>0</v>
      </c>
    </row>
    <row r="170" spans="1:8" x14ac:dyDescent="0.25">
      <c r="A170" s="3" t="s">
        <v>14</v>
      </c>
      <c r="B170" s="43" t="s">
        <v>309</v>
      </c>
      <c r="C170" s="3">
        <v>351957105.88999999</v>
      </c>
      <c r="D170" s="3">
        <v>0</v>
      </c>
      <c r="E170" s="3">
        <v>0</v>
      </c>
      <c r="F170" s="3">
        <v>351957105.88999999</v>
      </c>
      <c r="G170" s="3">
        <v>351957105.88999999</v>
      </c>
      <c r="H170" s="3">
        <v>0</v>
      </c>
    </row>
    <row r="171" spans="1:8" x14ac:dyDescent="0.25">
      <c r="A171" s="3" t="s">
        <v>14</v>
      </c>
      <c r="B171" s="43" t="s">
        <v>311</v>
      </c>
      <c r="C171" s="3">
        <v>614207880.95000005</v>
      </c>
      <c r="D171" s="3">
        <v>17946787</v>
      </c>
      <c r="E171" s="3">
        <v>17946787</v>
      </c>
      <c r="F171" s="3">
        <v>614207880.95000005</v>
      </c>
      <c r="G171" s="3">
        <v>614207880.95000005</v>
      </c>
      <c r="H171" s="3">
        <v>0</v>
      </c>
    </row>
    <row r="172" spans="1:8" x14ac:dyDescent="0.25">
      <c r="A172" s="3" t="s">
        <v>14</v>
      </c>
      <c r="B172" s="43" t="s">
        <v>313</v>
      </c>
      <c r="C172" s="3">
        <v>76037335.150000006</v>
      </c>
      <c r="D172" s="3">
        <v>0</v>
      </c>
      <c r="E172" s="3">
        <v>0</v>
      </c>
      <c r="F172" s="3">
        <v>76037335.150000006</v>
      </c>
      <c r="G172" s="3">
        <v>76037335.150000006</v>
      </c>
      <c r="H172" s="3">
        <v>0</v>
      </c>
    </row>
    <row r="173" spans="1:8" x14ac:dyDescent="0.25">
      <c r="A173" s="3" t="s">
        <v>14</v>
      </c>
      <c r="B173" s="43" t="s">
        <v>322</v>
      </c>
      <c r="C173" s="3">
        <v>37145385.650000006</v>
      </c>
      <c r="D173" s="3">
        <v>35535330</v>
      </c>
      <c r="E173" s="3">
        <v>102986565.88</v>
      </c>
      <c r="F173" s="3">
        <v>104596621.53</v>
      </c>
      <c r="G173" s="3">
        <v>104596621.53</v>
      </c>
      <c r="H173" s="3">
        <v>0</v>
      </c>
    </row>
    <row r="174" spans="1:8" x14ac:dyDescent="0.25">
      <c r="A174" s="3" t="s">
        <v>14</v>
      </c>
      <c r="B174" s="43" t="s">
        <v>326</v>
      </c>
      <c r="C174" s="3">
        <v>91167.21</v>
      </c>
      <c r="D174" s="3">
        <v>1008402</v>
      </c>
      <c r="E174" s="3">
        <v>4839345.5</v>
      </c>
      <c r="F174" s="3">
        <v>3922110.71</v>
      </c>
      <c r="G174" s="3">
        <v>3922110.71</v>
      </c>
      <c r="H174" s="3">
        <v>0</v>
      </c>
    </row>
    <row r="175" spans="1:8" x14ac:dyDescent="0.25">
      <c r="A175" s="3" t="s">
        <v>14</v>
      </c>
      <c r="B175" s="43" t="s">
        <v>327</v>
      </c>
      <c r="C175" s="3">
        <v>9697022.8000000007</v>
      </c>
      <c r="D175" s="3">
        <v>1659975</v>
      </c>
      <c r="E175" s="3">
        <v>6770715</v>
      </c>
      <c r="F175" s="3">
        <v>14807762.800000001</v>
      </c>
      <c r="G175" s="3">
        <v>14807762.800000001</v>
      </c>
      <c r="H175" s="3">
        <v>0</v>
      </c>
    </row>
    <row r="176" spans="1:8" x14ac:dyDescent="0.25">
      <c r="A176" s="3" t="s">
        <v>14</v>
      </c>
      <c r="B176" s="43" t="s">
        <v>328</v>
      </c>
      <c r="C176" s="3">
        <v>311810</v>
      </c>
      <c r="D176" s="3">
        <v>0</v>
      </c>
      <c r="E176" s="3">
        <v>0</v>
      </c>
      <c r="F176" s="3">
        <v>311810</v>
      </c>
      <c r="G176" s="3">
        <v>311810</v>
      </c>
      <c r="H176" s="3">
        <v>0</v>
      </c>
    </row>
    <row r="177" spans="1:8" x14ac:dyDescent="0.25">
      <c r="A177" s="3" t="s">
        <v>14</v>
      </c>
      <c r="B177" s="43" t="s">
        <v>330</v>
      </c>
      <c r="C177" s="3">
        <v>1999843</v>
      </c>
      <c r="D177" s="3">
        <v>18612411</v>
      </c>
      <c r="E177" s="3">
        <v>22215246</v>
      </c>
      <c r="F177" s="3">
        <v>5602678</v>
      </c>
      <c r="G177" s="3">
        <v>5602678</v>
      </c>
      <c r="H177" s="3">
        <v>0</v>
      </c>
    </row>
    <row r="178" spans="1:8" x14ac:dyDescent="0.25">
      <c r="A178" s="3" t="s">
        <v>14</v>
      </c>
      <c r="B178" s="43" t="s">
        <v>332</v>
      </c>
      <c r="C178" s="3">
        <v>1145299</v>
      </c>
      <c r="D178" s="3">
        <v>0</v>
      </c>
      <c r="E178" s="3">
        <v>0</v>
      </c>
      <c r="F178" s="3">
        <v>1145299</v>
      </c>
      <c r="G178" s="3">
        <v>1145299</v>
      </c>
      <c r="H178" s="3">
        <v>0</v>
      </c>
    </row>
    <row r="179" spans="1:8" x14ac:dyDescent="0.25">
      <c r="A179" s="3" t="s">
        <v>14</v>
      </c>
      <c r="B179" s="43" t="s">
        <v>333</v>
      </c>
      <c r="C179" s="3">
        <v>262545</v>
      </c>
      <c r="D179" s="3">
        <v>0</v>
      </c>
      <c r="E179" s="3">
        <v>0</v>
      </c>
      <c r="F179" s="3">
        <v>262545</v>
      </c>
      <c r="G179" s="3">
        <v>262545</v>
      </c>
      <c r="H179" s="3">
        <v>0</v>
      </c>
    </row>
    <row r="180" spans="1:8" x14ac:dyDescent="0.25">
      <c r="A180" s="3" t="s">
        <v>14</v>
      </c>
      <c r="B180" s="43" t="s">
        <v>334</v>
      </c>
      <c r="C180" s="3">
        <v>3320612.14</v>
      </c>
      <c r="D180" s="3">
        <v>4978021</v>
      </c>
      <c r="E180" s="3">
        <v>11725302</v>
      </c>
      <c r="F180" s="3">
        <v>10067893.140000001</v>
      </c>
      <c r="G180" s="3">
        <v>10067893.140000001</v>
      </c>
      <c r="H180" s="3">
        <v>0</v>
      </c>
    </row>
    <row r="181" spans="1:8" x14ac:dyDescent="0.25">
      <c r="A181" s="3" t="s">
        <v>14</v>
      </c>
      <c r="B181" s="43" t="s">
        <v>336</v>
      </c>
      <c r="C181" s="3">
        <v>2212516.96</v>
      </c>
      <c r="D181" s="3">
        <v>193749</v>
      </c>
      <c r="E181" s="3">
        <v>193749</v>
      </c>
      <c r="F181" s="3">
        <v>2212516.96</v>
      </c>
      <c r="G181" s="3">
        <v>2212516.96</v>
      </c>
      <c r="H181" s="3">
        <v>0</v>
      </c>
    </row>
    <row r="182" spans="1:8" x14ac:dyDescent="0.25">
      <c r="A182" s="3" t="s">
        <v>14</v>
      </c>
      <c r="B182" s="43" t="s">
        <v>338</v>
      </c>
      <c r="C182" s="3">
        <v>11842303.66</v>
      </c>
      <c r="D182" s="3">
        <v>0</v>
      </c>
      <c r="E182" s="3">
        <v>47931568.659999996</v>
      </c>
      <c r="F182" s="3">
        <v>59773872.319999993</v>
      </c>
      <c r="G182" s="3">
        <v>59773872.319999993</v>
      </c>
      <c r="H182" s="3">
        <v>0</v>
      </c>
    </row>
    <row r="183" spans="1:8" x14ac:dyDescent="0.25">
      <c r="A183" s="3" t="s">
        <v>14</v>
      </c>
      <c r="B183" s="43" t="s">
        <v>340</v>
      </c>
      <c r="C183" s="3">
        <v>6262265.8799999999</v>
      </c>
      <c r="D183" s="3">
        <v>9082772</v>
      </c>
      <c r="E183" s="3">
        <v>9310639.7200000007</v>
      </c>
      <c r="F183" s="3">
        <v>6490133.6000000015</v>
      </c>
      <c r="G183" s="3">
        <v>6490133.6000000015</v>
      </c>
      <c r="H183" s="3">
        <v>0</v>
      </c>
    </row>
    <row r="184" spans="1:8" x14ac:dyDescent="0.25">
      <c r="A184" s="3" t="s">
        <v>14</v>
      </c>
      <c r="B184" s="43" t="s">
        <v>344</v>
      </c>
      <c r="C184" s="3">
        <v>99082391</v>
      </c>
      <c r="D184" s="3">
        <v>20000</v>
      </c>
      <c r="E184" s="3">
        <v>0</v>
      </c>
      <c r="F184" s="3">
        <v>99062391</v>
      </c>
      <c r="G184" s="3">
        <v>99062391</v>
      </c>
      <c r="H184" s="3">
        <v>0</v>
      </c>
    </row>
    <row r="185" spans="1:8" x14ac:dyDescent="0.25">
      <c r="A185" s="3" t="s">
        <v>14</v>
      </c>
      <c r="B185" s="43" t="s">
        <v>348</v>
      </c>
      <c r="C185" s="3">
        <v>5086558</v>
      </c>
      <c r="D185" s="3">
        <v>20000</v>
      </c>
      <c r="E185" s="3">
        <v>0</v>
      </c>
      <c r="F185" s="3">
        <v>5066558</v>
      </c>
      <c r="G185" s="3">
        <v>5066558</v>
      </c>
      <c r="H185" s="3">
        <v>0</v>
      </c>
    </row>
    <row r="186" spans="1:8" x14ac:dyDescent="0.25">
      <c r="A186" s="3" t="s">
        <v>14</v>
      </c>
      <c r="B186" s="43" t="s">
        <v>350</v>
      </c>
      <c r="C186" s="3">
        <v>33360</v>
      </c>
      <c r="D186" s="3">
        <v>0</v>
      </c>
      <c r="E186" s="3">
        <v>0</v>
      </c>
      <c r="F186" s="3">
        <v>33360</v>
      </c>
      <c r="G186" s="3">
        <v>33360</v>
      </c>
      <c r="H186" s="3">
        <v>0</v>
      </c>
    </row>
    <row r="187" spans="1:8" x14ac:dyDescent="0.25">
      <c r="A187" s="3" t="s">
        <v>14</v>
      </c>
      <c r="B187" s="43" t="s">
        <v>351</v>
      </c>
      <c r="C187" s="3">
        <v>25913924</v>
      </c>
      <c r="D187" s="3">
        <v>0</v>
      </c>
      <c r="E187" s="3">
        <v>0</v>
      </c>
      <c r="F187" s="3">
        <v>25913924</v>
      </c>
      <c r="G187" s="3">
        <v>25913924</v>
      </c>
      <c r="H187" s="3">
        <v>0</v>
      </c>
    </row>
    <row r="188" spans="1:8" x14ac:dyDescent="0.25">
      <c r="A188" s="3" t="s">
        <v>14</v>
      </c>
      <c r="B188" s="43" t="s">
        <v>352</v>
      </c>
      <c r="C188" s="3">
        <v>34310349</v>
      </c>
      <c r="D188" s="3">
        <v>0</v>
      </c>
      <c r="E188" s="3">
        <v>0</v>
      </c>
      <c r="F188" s="3">
        <v>34310349</v>
      </c>
      <c r="G188" s="3">
        <v>34310349</v>
      </c>
      <c r="H188" s="3">
        <v>0</v>
      </c>
    </row>
    <row r="189" spans="1:8" x14ac:dyDescent="0.25">
      <c r="A189" s="3" t="s">
        <v>14</v>
      </c>
      <c r="B189" s="43" t="s">
        <v>353</v>
      </c>
      <c r="C189" s="3">
        <v>33738200</v>
      </c>
      <c r="D189" s="3">
        <v>0</v>
      </c>
      <c r="E189" s="3">
        <v>0</v>
      </c>
      <c r="F189" s="3">
        <v>33738200</v>
      </c>
      <c r="G189" s="3">
        <v>33738200</v>
      </c>
      <c r="H189" s="3">
        <v>0</v>
      </c>
    </row>
    <row r="190" spans="1:8" x14ac:dyDescent="0.25">
      <c r="A190" s="3" t="s">
        <v>14</v>
      </c>
      <c r="B190" s="43" t="s">
        <v>355</v>
      </c>
      <c r="C190" s="3">
        <v>800394969</v>
      </c>
      <c r="D190" s="3">
        <v>0</v>
      </c>
      <c r="E190" s="3">
        <v>487.14</v>
      </c>
      <c r="F190" s="3">
        <v>800395456.13999999</v>
      </c>
      <c r="G190" s="3">
        <v>800395456.13999999</v>
      </c>
      <c r="H190" s="3">
        <v>0</v>
      </c>
    </row>
    <row r="191" spans="1:8" x14ac:dyDescent="0.25">
      <c r="A191" s="3" t="s">
        <v>14</v>
      </c>
      <c r="B191" s="43" t="s">
        <v>357</v>
      </c>
      <c r="C191" s="3">
        <v>795165669</v>
      </c>
      <c r="D191" s="3">
        <v>0</v>
      </c>
      <c r="E191" s="3">
        <v>487.14</v>
      </c>
      <c r="F191" s="3">
        <v>795166156.13999999</v>
      </c>
      <c r="G191" s="3">
        <v>795166156.13999999</v>
      </c>
      <c r="H191" s="3">
        <v>0</v>
      </c>
    </row>
    <row r="192" spans="1:8" x14ac:dyDescent="0.25">
      <c r="A192" s="3" t="s">
        <v>14</v>
      </c>
      <c r="B192" s="43" t="s">
        <v>359</v>
      </c>
      <c r="C192" s="3">
        <v>5229300</v>
      </c>
      <c r="D192" s="3">
        <v>0</v>
      </c>
      <c r="E192" s="3">
        <v>0</v>
      </c>
      <c r="F192" s="3">
        <v>5229300</v>
      </c>
      <c r="G192" s="3">
        <v>5229300</v>
      </c>
      <c r="H192" s="3">
        <v>0</v>
      </c>
    </row>
    <row r="193" spans="1:8" x14ac:dyDescent="0.25">
      <c r="A193" s="3" t="s">
        <v>14</v>
      </c>
      <c r="B193" s="43" t="s">
        <v>360</v>
      </c>
      <c r="C193" s="3">
        <v>1905219977.0999999</v>
      </c>
      <c r="D193" s="3">
        <v>52462.52</v>
      </c>
      <c r="E193" s="3">
        <v>0</v>
      </c>
      <c r="F193" s="3">
        <v>1905167514.5799999</v>
      </c>
      <c r="G193" s="3">
        <v>1905167514.5799999</v>
      </c>
      <c r="H193" s="3">
        <v>0</v>
      </c>
    </row>
    <row r="194" spans="1:8" x14ac:dyDescent="0.25">
      <c r="A194" s="3" t="s">
        <v>14</v>
      </c>
      <c r="B194" s="43" t="s">
        <v>361</v>
      </c>
      <c r="C194" s="3">
        <v>1905219977.0999999</v>
      </c>
      <c r="D194" s="3">
        <v>52462.52</v>
      </c>
      <c r="E194" s="3">
        <v>0</v>
      </c>
      <c r="F194" s="3">
        <v>1905167514.5799999</v>
      </c>
      <c r="G194" s="3">
        <v>1905167514.5799999</v>
      </c>
      <c r="H194" s="3">
        <v>0</v>
      </c>
    </row>
    <row r="195" spans="1:8" x14ac:dyDescent="0.25">
      <c r="A195" s="3" t="s">
        <v>14</v>
      </c>
      <c r="B195" s="43" t="s">
        <v>362</v>
      </c>
      <c r="C195" s="3">
        <v>695000</v>
      </c>
      <c r="D195" s="3">
        <v>0</v>
      </c>
      <c r="E195" s="3">
        <v>0</v>
      </c>
      <c r="F195" s="3">
        <v>695000</v>
      </c>
      <c r="G195" s="3">
        <v>695000</v>
      </c>
      <c r="H195" s="3">
        <v>0</v>
      </c>
    </row>
    <row r="196" spans="1:8" x14ac:dyDescent="0.25">
      <c r="A196" s="3" t="s">
        <v>14</v>
      </c>
      <c r="B196" s="43" t="s">
        <v>364</v>
      </c>
      <c r="C196" s="3">
        <v>695000</v>
      </c>
      <c r="D196" s="3">
        <v>0</v>
      </c>
      <c r="E196" s="3">
        <v>0</v>
      </c>
      <c r="F196" s="3">
        <v>695000</v>
      </c>
      <c r="G196" s="3">
        <v>695000</v>
      </c>
      <c r="H196" s="3">
        <v>0</v>
      </c>
    </row>
    <row r="197" spans="1:8" x14ac:dyDescent="0.25">
      <c r="A197" s="3" t="s">
        <v>14</v>
      </c>
      <c r="B197" s="43" t="s">
        <v>366</v>
      </c>
      <c r="C197" s="3">
        <v>908611112.39999998</v>
      </c>
      <c r="D197" s="3">
        <v>0</v>
      </c>
      <c r="E197" s="3">
        <v>0</v>
      </c>
      <c r="F197" s="3">
        <v>908611112.39999998</v>
      </c>
      <c r="G197" s="3">
        <v>908611112.39999998</v>
      </c>
      <c r="H197" s="3">
        <v>0</v>
      </c>
    </row>
    <row r="198" spans="1:8" x14ac:dyDescent="0.25">
      <c r="A198" s="3" t="s">
        <v>14</v>
      </c>
      <c r="B198" s="43" t="s">
        <v>368</v>
      </c>
      <c r="C198" s="3">
        <v>908611112.39999998</v>
      </c>
      <c r="D198" s="3">
        <v>0</v>
      </c>
      <c r="E198" s="3">
        <v>0</v>
      </c>
      <c r="F198" s="3">
        <v>908611112.39999998</v>
      </c>
      <c r="G198" s="3">
        <v>908611112.39999998</v>
      </c>
      <c r="H198" s="3">
        <v>0</v>
      </c>
    </row>
    <row r="199" spans="1:8" x14ac:dyDescent="0.25">
      <c r="A199" s="3" t="s">
        <v>14</v>
      </c>
      <c r="B199" s="43">
        <v>2.5</v>
      </c>
      <c r="C199" s="3">
        <v>856843816.6400001</v>
      </c>
      <c r="D199" s="3">
        <v>131252979</v>
      </c>
      <c r="E199" s="3">
        <v>129613803</v>
      </c>
      <c r="F199" s="3">
        <v>855204640.6400001</v>
      </c>
      <c r="G199" s="3">
        <v>855204640.6400001</v>
      </c>
      <c r="H199" s="3">
        <v>0</v>
      </c>
    </row>
    <row r="200" spans="1:8" x14ac:dyDescent="0.25">
      <c r="A200" s="3" t="s">
        <v>14</v>
      </c>
      <c r="B200" s="43" t="s">
        <v>371</v>
      </c>
      <c r="C200" s="3">
        <v>68678204.079999998</v>
      </c>
      <c r="D200" s="3">
        <v>131252979</v>
      </c>
      <c r="E200" s="3">
        <v>129613803</v>
      </c>
      <c r="F200" s="3">
        <v>67039028.079999983</v>
      </c>
      <c r="G200" s="3">
        <v>67039028.079999983</v>
      </c>
      <c r="H200" s="3">
        <v>0</v>
      </c>
    </row>
    <row r="201" spans="1:8" x14ac:dyDescent="0.25">
      <c r="A201" s="3" t="s">
        <v>14</v>
      </c>
      <c r="B201" s="43" t="s">
        <v>373</v>
      </c>
      <c r="C201" s="3">
        <v>58853761.079999998</v>
      </c>
      <c r="D201" s="3">
        <v>122914949</v>
      </c>
      <c r="E201" s="3">
        <v>121275773</v>
      </c>
      <c r="F201" s="3">
        <v>57214585.079999983</v>
      </c>
      <c r="G201" s="3">
        <v>57214585.079999983</v>
      </c>
      <c r="H201" s="3">
        <v>0</v>
      </c>
    </row>
    <row r="202" spans="1:8" x14ac:dyDescent="0.25">
      <c r="A202" s="3" t="s">
        <v>14</v>
      </c>
      <c r="B202" s="43" t="s">
        <v>375</v>
      </c>
      <c r="C202" s="3">
        <v>898243</v>
      </c>
      <c r="D202" s="3">
        <v>0</v>
      </c>
      <c r="E202" s="3">
        <v>0</v>
      </c>
      <c r="F202" s="3">
        <v>898243</v>
      </c>
      <c r="G202" s="3">
        <v>898243</v>
      </c>
      <c r="H202" s="3">
        <v>0</v>
      </c>
    </row>
    <row r="203" spans="1:8" x14ac:dyDescent="0.25">
      <c r="A203" s="3" t="s">
        <v>14</v>
      </c>
      <c r="B203" s="43" t="s">
        <v>377</v>
      </c>
      <c r="C203" s="3">
        <v>97000</v>
      </c>
      <c r="D203" s="3">
        <v>0</v>
      </c>
      <c r="E203" s="3">
        <v>0</v>
      </c>
      <c r="F203" s="3">
        <v>97000</v>
      </c>
      <c r="G203" s="3">
        <v>97000</v>
      </c>
      <c r="H203" s="3">
        <v>0</v>
      </c>
    </row>
    <row r="204" spans="1:8" x14ac:dyDescent="0.25">
      <c r="A204" s="3" t="s">
        <v>14</v>
      </c>
      <c r="B204" s="43" t="s">
        <v>379</v>
      </c>
      <c r="C204" s="3">
        <v>1696427</v>
      </c>
      <c r="D204" s="3">
        <v>0</v>
      </c>
      <c r="E204" s="3">
        <v>0</v>
      </c>
      <c r="F204" s="3">
        <v>1696427</v>
      </c>
      <c r="G204" s="3">
        <v>1696427</v>
      </c>
      <c r="H204" s="3">
        <v>0</v>
      </c>
    </row>
    <row r="205" spans="1:8" x14ac:dyDescent="0.25">
      <c r="A205" s="3" t="s">
        <v>14</v>
      </c>
      <c r="B205" s="43" t="s">
        <v>381</v>
      </c>
      <c r="C205" s="3">
        <v>245733</v>
      </c>
      <c r="D205" s="3">
        <v>0</v>
      </c>
      <c r="E205" s="3">
        <v>0</v>
      </c>
      <c r="F205" s="3">
        <v>245733</v>
      </c>
      <c r="G205" s="3">
        <v>245733</v>
      </c>
      <c r="H205" s="3">
        <v>0</v>
      </c>
    </row>
    <row r="206" spans="1:8" x14ac:dyDescent="0.25">
      <c r="A206" s="3" t="s">
        <v>14</v>
      </c>
      <c r="B206" s="43" t="s">
        <v>383</v>
      </c>
      <c r="C206" s="3">
        <v>2380040</v>
      </c>
      <c r="D206" s="3">
        <v>0</v>
      </c>
      <c r="E206" s="3">
        <v>0</v>
      </c>
      <c r="F206" s="3">
        <v>2380040</v>
      </c>
      <c r="G206" s="3">
        <v>2380040</v>
      </c>
      <c r="H206" s="3">
        <v>0</v>
      </c>
    </row>
    <row r="207" spans="1:8" x14ac:dyDescent="0.25">
      <c r="A207" s="3" t="s">
        <v>14</v>
      </c>
      <c r="B207" s="43" t="s">
        <v>385</v>
      </c>
      <c r="C207" s="3">
        <v>3535000</v>
      </c>
      <c r="D207" s="3">
        <v>8338030</v>
      </c>
      <c r="E207" s="3">
        <v>8338030</v>
      </c>
      <c r="F207" s="3">
        <v>3535000</v>
      </c>
      <c r="G207" s="3">
        <v>3535000</v>
      </c>
      <c r="H207" s="3">
        <v>0</v>
      </c>
    </row>
    <row r="208" spans="1:8" x14ac:dyDescent="0.25">
      <c r="A208" s="3" t="s">
        <v>14</v>
      </c>
      <c r="B208" s="43" t="s">
        <v>387</v>
      </c>
      <c r="C208" s="3">
        <v>972000</v>
      </c>
      <c r="D208" s="3">
        <v>0</v>
      </c>
      <c r="E208" s="3">
        <v>0</v>
      </c>
      <c r="F208" s="3">
        <v>972000</v>
      </c>
      <c r="G208" s="3">
        <v>972000</v>
      </c>
      <c r="H208" s="3">
        <v>0</v>
      </c>
    </row>
    <row r="209" spans="1:8" x14ac:dyDescent="0.25">
      <c r="A209" s="3" t="s">
        <v>14</v>
      </c>
      <c r="B209" s="43" t="s">
        <v>389</v>
      </c>
      <c r="C209" s="3">
        <v>788165612.56000006</v>
      </c>
      <c r="D209" s="3">
        <v>0</v>
      </c>
      <c r="E209" s="3">
        <v>0</v>
      </c>
      <c r="F209" s="3">
        <v>788165612.56000006</v>
      </c>
      <c r="G209" s="3">
        <v>788165612.56000006</v>
      </c>
      <c r="H209" s="3">
        <v>0</v>
      </c>
    </row>
    <row r="210" spans="1:8" x14ac:dyDescent="0.25">
      <c r="A210" s="3" t="s">
        <v>14</v>
      </c>
      <c r="B210" s="43" t="s">
        <v>391</v>
      </c>
      <c r="C210" s="3">
        <v>751316259.86000001</v>
      </c>
      <c r="D210" s="3">
        <v>0</v>
      </c>
      <c r="E210" s="3">
        <v>0</v>
      </c>
      <c r="F210" s="3">
        <v>751316259.86000001</v>
      </c>
      <c r="G210" s="3">
        <v>751316259.86000001</v>
      </c>
      <c r="H210" s="3">
        <v>0</v>
      </c>
    </row>
    <row r="211" spans="1:8" x14ac:dyDescent="0.25">
      <c r="A211" s="3" t="s">
        <v>14</v>
      </c>
      <c r="B211" s="43" t="s">
        <v>393</v>
      </c>
      <c r="C211" s="3">
        <v>36849352.700000003</v>
      </c>
      <c r="D211" s="3">
        <v>0</v>
      </c>
      <c r="E211" s="3">
        <v>0</v>
      </c>
      <c r="F211" s="3">
        <v>36849352.700000003</v>
      </c>
      <c r="G211" s="3">
        <v>36849352.700000003</v>
      </c>
      <c r="H211" s="3">
        <v>0</v>
      </c>
    </row>
    <row r="212" spans="1:8" x14ac:dyDescent="0.25">
      <c r="A212" s="3" t="s">
        <v>14</v>
      </c>
      <c r="B212" s="43">
        <v>2.7</v>
      </c>
      <c r="C212" s="3">
        <v>2622141815.1700001</v>
      </c>
      <c r="D212" s="3">
        <v>2402000</v>
      </c>
      <c r="E212" s="3">
        <v>21709804</v>
      </c>
      <c r="F212" s="3">
        <v>2641449619.1700001</v>
      </c>
      <c r="G212" s="3">
        <v>2641449619.1700001</v>
      </c>
      <c r="H212" s="3">
        <v>0</v>
      </c>
    </row>
    <row r="213" spans="1:8" x14ac:dyDescent="0.25">
      <c r="A213" s="3" t="s">
        <v>14</v>
      </c>
      <c r="B213" s="43" t="s">
        <v>395</v>
      </c>
      <c r="C213" s="3">
        <v>42133400</v>
      </c>
      <c r="D213" s="3">
        <v>0</v>
      </c>
      <c r="E213" s="3">
        <v>0</v>
      </c>
      <c r="F213" s="3">
        <v>42133400</v>
      </c>
      <c r="G213" s="3">
        <v>42133400</v>
      </c>
      <c r="H213" s="3">
        <v>0</v>
      </c>
    </row>
    <row r="214" spans="1:8" x14ac:dyDescent="0.25">
      <c r="A214" s="3" t="s">
        <v>14</v>
      </c>
      <c r="B214" s="43" t="s">
        <v>396</v>
      </c>
      <c r="C214" s="3">
        <v>42133400</v>
      </c>
      <c r="D214" s="3">
        <v>0</v>
      </c>
      <c r="E214" s="3">
        <v>0</v>
      </c>
      <c r="F214" s="3">
        <v>42133400</v>
      </c>
      <c r="G214" s="3">
        <v>42133400</v>
      </c>
      <c r="H214" s="3">
        <v>0</v>
      </c>
    </row>
    <row r="215" spans="1:8" x14ac:dyDescent="0.25">
      <c r="A215" s="3" t="s">
        <v>14</v>
      </c>
      <c r="B215" s="43" t="s">
        <v>398</v>
      </c>
      <c r="C215" s="3">
        <v>157707417</v>
      </c>
      <c r="D215" s="3">
        <v>2402000</v>
      </c>
      <c r="E215" s="3">
        <v>21709804</v>
      </c>
      <c r="F215" s="3">
        <v>177015221</v>
      </c>
      <c r="G215" s="3">
        <v>177015221</v>
      </c>
      <c r="H215" s="3">
        <v>0</v>
      </c>
    </row>
    <row r="216" spans="1:8" x14ac:dyDescent="0.25">
      <c r="A216" s="3" t="s">
        <v>14</v>
      </c>
      <c r="B216" s="43" t="s">
        <v>400</v>
      </c>
      <c r="C216" s="3">
        <v>1717979</v>
      </c>
      <c r="D216" s="3">
        <v>0</v>
      </c>
      <c r="E216" s="3">
        <v>361605</v>
      </c>
      <c r="F216" s="3">
        <v>2079584</v>
      </c>
      <c r="G216" s="3">
        <v>2079584</v>
      </c>
      <c r="H216" s="3">
        <v>0</v>
      </c>
    </row>
    <row r="217" spans="1:8" x14ac:dyDescent="0.25">
      <c r="A217" s="3" t="s">
        <v>14</v>
      </c>
      <c r="B217" s="43" t="s">
        <v>401</v>
      </c>
      <c r="C217" s="3">
        <v>6077268</v>
      </c>
      <c r="D217" s="3">
        <v>0</v>
      </c>
      <c r="E217" s="3">
        <v>43410</v>
      </c>
      <c r="F217" s="3">
        <v>6120678</v>
      </c>
      <c r="G217" s="3">
        <v>6120678</v>
      </c>
      <c r="H217" s="3">
        <v>0</v>
      </c>
    </row>
    <row r="218" spans="1:8" x14ac:dyDescent="0.25">
      <c r="A218" s="3" t="s">
        <v>14</v>
      </c>
      <c r="B218" s="43" t="s">
        <v>402</v>
      </c>
      <c r="C218" s="3">
        <v>34980315</v>
      </c>
      <c r="D218" s="3">
        <v>0</v>
      </c>
      <c r="E218" s="3">
        <v>5807743</v>
      </c>
      <c r="F218" s="3">
        <v>40788058</v>
      </c>
      <c r="G218" s="3">
        <v>40788058</v>
      </c>
      <c r="H218" s="3">
        <v>0</v>
      </c>
    </row>
    <row r="219" spans="1:8" x14ac:dyDescent="0.25">
      <c r="A219" s="3" t="s">
        <v>14</v>
      </c>
      <c r="B219" s="43" t="s">
        <v>403</v>
      </c>
      <c r="C219" s="3">
        <v>29145866</v>
      </c>
      <c r="D219" s="3">
        <v>0</v>
      </c>
      <c r="E219" s="3">
        <v>7232589</v>
      </c>
      <c r="F219" s="3">
        <v>36378455</v>
      </c>
      <c r="G219" s="3">
        <v>36378455</v>
      </c>
      <c r="H219" s="3">
        <v>0</v>
      </c>
    </row>
    <row r="220" spans="1:8" x14ac:dyDescent="0.25">
      <c r="A220" s="3" t="s">
        <v>14</v>
      </c>
      <c r="B220" s="43" t="s">
        <v>404</v>
      </c>
      <c r="C220" s="3">
        <v>2046854</v>
      </c>
      <c r="D220" s="3">
        <v>0</v>
      </c>
      <c r="E220" s="3">
        <v>0</v>
      </c>
      <c r="F220" s="3">
        <v>2046854</v>
      </c>
      <c r="G220" s="3">
        <v>2046854</v>
      </c>
      <c r="H220" s="3">
        <v>0</v>
      </c>
    </row>
    <row r="221" spans="1:8" x14ac:dyDescent="0.25">
      <c r="A221" s="3" t="s">
        <v>14</v>
      </c>
      <c r="B221" s="43" t="s">
        <v>405</v>
      </c>
      <c r="C221" s="3">
        <v>2433604</v>
      </c>
      <c r="D221" s="3">
        <v>0</v>
      </c>
      <c r="E221" s="3">
        <v>0</v>
      </c>
      <c r="F221" s="3">
        <v>2433604</v>
      </c>
      <c r="G221" s="3">
        <v>2433604</v>
      </c>
      <c r="H221" s="3">
        <v>0</v>
      </c>
    </row>
    <row r="222" spans="1:8" x14ac:dyDescent="0.25">
      <c r="A222" s="3" t="s">
        <v>14</v>
      </c>
      <c r="B222" s="43" t="s">
        <v>406</v>
      </c>
      <c r="C222" s="3">
        <v>81305531</v>
      </c>
      <c r="D222" s="3">
        <v>2402000</v>
      </c>
      <c r="E222" s="3">
        <v>8264457</v>
      </c>
      <c r="F222" s="3">
        <v>87167988</v>
      </c>
      <c r="G222" s="3">
        <v>87167988</v>
      </c>
      <c r="H222" s="3">
        <v>0</v>
      </c>
    </row>
    <row r="223" spans="1:8" x14ac:dyDescent="0.25">
      <c r="A223" s="3" t="s">
        <v>14</v>
      </c>
      <c r="B223" s="43" t="s">
        <v>407</v>
      </c>
      <c r="C223" s="3">
        <v>2422300998.1700001</v>
      </c>
      <c r="D223" s="3">
        <v>0</v>
      </c>
      <c r="E223" s="3">
        <v>0</v>
      </c>
      <c r="F223" s="3">
        <v>2422300998.1700001</v>
      </c>
      <c r="G223" s="3">
        <v>2422300998.1700001</v>
      </c>
      <c r="H223" s="3">
        <v>0</v>
      </c>
    </row>
    <row r="224" spans="1:8" x14ac:dyDescent="0.25">
      <c r="A224" s="3" t="s">
        <v>14</v>
      </c>
      <c r="B224" s="43" t="s">
        <v>409</v>
      </c>
      <c r="C224" s="3">
        <v>2102655000</v>
      </c>
      <c r="D224" s="3">
        <v>0</v>
      </c>
      <c r="E224" s="3">
        <v>0</v>
      </c>
      <c r="F224" s="3">
        <v>2102655000</v>
      </c>
      <c r="G224" s="3">
        <v>2102655000</v>
      </c>
      <c r="H224" s="3">
        <v>0</v>
      </c>
    </row>
    <row r="225" spans="1:8" x14ac:dyDescent="0.25">
      <c r="A225" s="3" t="s">
        <v>14</v>
      </c>
      <c r="B225" s="43" t="s">
        <v>411</v>
      </c>
      <c r="C225" s="3">
        <v>319645998.17000002</v>
      </c>
      <c r="D225" s="3">
        <v>0</v>
      </c>
      <c r="E225" s="3">
        <v>0</v>
      </c>
      <c r="F225" s="3">
        <v>319645998.17000002</v>
      </c>
      <c r="G225" s="3">
        <v>319645998.17000002</v>
      </c>
      <c r="H225" s="3">
        <v>0</v>
      </c>
    </row>
    <row r="226" spans="1:8" x14ac:dyDescent="0.25">
      <c r="A226" s="3" t="s">
        <v>14</v>
      </c>
      <c r="B226" s="43">
        <v>2.9</v>
      </c>
      <c r="C226" s="3">
        <v>2963780864.4300003</v>
      </c>
      <c r="D226" s="3">
        <v>2584131048.46</v>
      </c>
      <c r="E226" s="3">
        <v>163447894</v>
      </c>
      <c r="F226" s="3">
        <v>543097709.96999991</v>
      </c>
      <c r="G226" s="3">
        <v>543097709.96999991</v>
      </c>
      <c r="H226" s="3">
        <v>0</v>
      </c>
    </row>
    <row r="227" spans="1:8" x14ac:dyDescent="0.25">
      <c r="A227" s="3" t="s">
        <v>14</v>
      </c>
      <c r="B227" s="43" t="s">
        <v>416</v>
      </c>
      <c r="C227" s="3">
        <v>2599506135.5799999</v>
      </c>
      <c r="D227" s="3">
        <v>2584131048.46</v>
      </c>
      <c r="E227" s="3">
        <v>163447894</v>
      </c>
      <c r="F227" s="3">
        <v>178822981.11999995</v>
      </c>
      <c r="G227" s="3">
        <v>178822981.11999995</v>
      </c>
      <c r="H227" s="3">
        <v>0</v>
      </c>
    </row>
    <row r="228" spans="1:8" x14ac:dyDescent="0.25">
      <c r="A228" s="3" t="s">
        <v>14</v>
      </c>
      <c r="B228" s="43" t="s">
        <v>418</v>
      </c>
      <c r="C228" s="3">
        <v>2477928548.27</v>
      </c>
      <c r="D228" s="3">
        <v>2574044334.46</v>
      </c>
      <c r="E228" s="3">
        <v>148929176</v>
      </c>
      <c r="F228" s="3">
        <v>52813389.809999943</v>
      </c>
      <c r="G228" s="3">
        <v>52813389.809999943</v>
      </c>
      <c r="H228" s="3">
        <v>0</v>
      </c>
    </row>
    <row r="229" spans="1:8" x14ac:dyDescent="0.25">
      <c r="A229" s="3" t="s">
        <v>14</v>
      </c>
      <c r="B229" s="43" t="s">
        <v>420</v>
      </c>
      <c r="C229" s="3">
        <v>33949202</v>
      </c>
      <c r="D229" s="3">
        <v>6179300</v>
      </c>
      <c r="E229" s="3">
        <v>2557200</v>
      </c>
      <c r="F229" s="3">
        <v>30327102</v>
      </c>
      <c r="G229" s="3">
        <v>30327102</v>
      </c>
      <c r="H229" s="3">
        <v>0</v>
      </c>
    </row>
    <row r="230" spans="1:8" x14ac:dyDescent="0.25">
      <c r="A230" s="3" t="s">
        <v>14</v>
      </c>
      <c r="B230" s="43" t="s">
        <v>421</v>
      </c>
      <c r="C230" s="3">
        <v>87628385.310000002</v>
      </c>
      <c r="D230" s="3">
        <v>3907414</v>
      </c>
      <c r="E230" s="3">
        <v>11961518</v>
      </c>
      <c r="F230" s="3">
        <v>95682489.310000002</v>
      </c>
      <c r="G230" s="3">
        <v>95682489.310000002</v>
      </c>
      <c r="H230" s="3">
        <v>0</v>
      </c>
    </row>
    <row r="231" spans="1:8" x14ac:dyDescent="0.25">
      <c r="A231" s="3" t="s">
        <v>14</v>
      </c>
      <c r="B231" s="43" t="s">
        <v>423</v>
      </c>
      <c r="C231" s="3">
        <v>321827287.56999999</v>
      </c>
      <c r="D231" s="3">
        <v>0</v>
      </c>
      <c r="E231" s="3">
        <v>0</v>
      </c>
      <c r="F231" s="3">
        <v>321827287.56999999</v>
      </c>
      <c r="G231" s="3">
        <v>321827287.56999999</v>
      </c>
      <c r="H231" s="3">
        <v>0</v>
      </c>
    </row>
    <row r="232" spans="1:8" x14ac:dyDescent="0.25">
      <c r="A232" s="3" t="s">
        <v>14</v>
      </c>
      <c r="B232" s="43" t="s">
        <v>425</v>
      </c>
      <c r="C232" s="3">
        <v>321827287.56999999</v>
      </c>
      <c r="D232" s="3">
        <v>0</v>
      </c>
      <c r="E232" s="3">
        <v>0</v>
      </c>
      <c r="F232" s="3">
        <v>321827287.56999999</v>
      </c>
      <c r="G232" s="3">
        <v>321827287.56999999</v>
      </c>
      <c r="H232" s="3">
        <v>0</v>
      </c>
    </row>
    <row r="233" spans="1:8" x14ac:dyDescent="0.25">
      <c r="A233" s="3" t="s">
        <v>14</v>
      </c>
      <c r="B233" s="43" t="s">
        <v>427</v>
      </c>
      <c r="C233" s="3">
        <v>42447441.280000001</v>
      </c>
      <c r="D233" s="3">
        <v>0</v>
      </c>
      <c r="E233" s="3">
        <v>0</v>
      </c>
      <c r="F233" s="3">
        <v>42447441.280000001</v>
      </c>
      <c r="G233" s="3">
        <v>42447441.280000001</v>
      </c>
      <c r="H233" s="3">
        <v>0</v>
      </c>
    </row>
    <row r="234" spans="1:8" x14ac:dyDescent="0.25">
      <c r="A234" s="3" t="s">
        <v>14</v>
      </c>
      <c r="B234" s="43" t="s">
        <v>429</v>
      </c>
      <c r="C234" s="3">
        <v>42021241.280000001</v>
      </c>
      <c r="D234" s="3">
        <v>0</v>
      </c>
      <c r="E234" s="3">
        <v>0</v>
      </c>
      <c r="F234" s="3">
        <v>42021241.280000001</v>
      </c>
      <c r="G234" s="3">
        <v>42021241.280000001</v>
      </c>
      <c r="H234" s="3">
        <v>0</v>
      </c>
    </row>
    <row r="235" spans="1:8" x14ac:dyDescent="0.25">
      <c r="A235" s="3" t="s">
        <v>14</v>
      </c>
      <c r="B235" s="43" t="s">
        <v>431</v>
      </c>
      <c r="C235" s="3">
        <v>426200</v>
      </c>
      <c r="D235" s="3">
        <v>0</v>
      </c>
      <c r="E235" s="3">
        <v>0</v>
      </c>
      <c r="F235" s="3">
        <v>426200</v>
      </c>
      <c r="G235" s="3">
        <v>426200</v>
      </c>
      <c r="H235" s="3">
        <v>0</v>
      </c>
    </row>
    <row r="236" spans="1:8" x14ac:dyDescent="0.25">
      <c r="A236" s="3" t="s">
        <v>14</v>
      </c>
      <c r="B236" s="43">
        <v>3</v>
      </c>
      <c r="C236" s="3">
        <v>21361217201.540001</v>
      </c>
      <c r="D236" s="3">
        <v>342064047.48000002</v>
      </c>
      <c r="E236" s="3">
        <v>3271865821.6499996</v>
      </c>
      <c r="F236" s="3">
        <v>24291018975.709999</v>
      </c>
      <c r="G236" s="3">
        <v>0</v>
      </c>
      <c r="H236" s="3">
        <v>24291018975.709999</v>
      </c>
    </row>
    <row r="237" spans="1:8" x14ac:dyDescent="0.25">
      <c r="A237" s="3" t="s">
        <v>14</v>
      </c>
      <c r="B237" s="43">
        <v>3.1</v>
      </c>
      <c r="C237" s="3">
        <v>21361217201.540001</v>
      </c>
      <c r="D237" s="3">
        <v>342064047.48000002</v>
      </c>
      <c r="E237" s="3">
        <v>3271865821.6499996</v>
      </c>
      <c r="F237" s="3">
        <v>24291018975.709999</v>
      </c>
      <c r="G237" s="3">
        <v>0</v>
      </c>
      <c r="H237" s="3">
        <v>24291018975.709999</v>
      </c>
    </row>
    <row r="238" spans="1:8" x14ac:dyDescent="0.25">
      <c r="A238" s="3" t="s">
        <v>14</v>
      </c>
      <c r="B238" s="43" t="s">
        <v>434</v>
      </c>
      <c r="C238" s="3">
        <v>23516469917.950001</v>
      </c>
      <c r="D238" s="3">
        <v>76016052</v>
      </c>
      <c r="E238" s="3">
        <v>44016593</v>
      </c>
      <c r="F238" s="3">
        <v>23484470458.950001</v>
      </c>
      <c r="G238" s="3">
        <v>0</v>
      </c>
      <c r="H238" s="3">
        <v>23484470458.950001</v>
      </c>
    </row>
    <row r="239" spans="1:8" x14ac:dyDescent="0.25">
      <c r="A239" s="3" t="s">
        <v>14</v>
      </c>
      <c r="B239" s="43" t="s">
        <v>436</v>
      </c>
      <c r="C239" s="3">
        <v>23516469917.950001</v>
      </c>
      <c r="D239" s="3">
        <v>76016052</v>
      </c>
      <c r="E239" s="3">
        <v>44016593</v>
      </c>
      <c r="F239" s="3">
        <v>23484470458.950001</v>
      </c>
      <c r="G239" s="3">
        <v>0</v>
      </c>
      <c r="H239" s="3">
        <v>23484470458.950001</v>
      </c>
    </row>
    <row r="240" spans="1:8" x14ac:dyDescent="0.25">
      <c r="A240" s="3" t="s">
        <v>14</v>
      </c>
      <c r="B240" s="43" t="s">
        <v>1410</v>
      </c>
      <c r="C240" s="3">
        <v>0</v>
      </c>
      <c r="D240" s="3">
        <v>0</v>
      </c>
      <c r="E240" s="3">
        <v>3227849228.6499996</v>
      </c>
      <c r="F240" s="3">
        <v>3227849228.6499996</v>
      </c>
      <c r="G240" s="3">
        <v>0</v>
      </c>
      <c r="H240" s="3">
        <v>3227849228.6499996</v>
      </c>
    </row>
    <row r="241" spans="1:8" x14ac:dyDescent="0.25">
      <c r="A241" s="3" t="s">
        <v>14</v>
      </c>
      <c r="B241" s="43" t="s">
        <v>1411</v>
      </c>
      <c r="C241" s="3">
        <v>0</v>
      </c>
      <c r="D241" s="3">
        <v>0</v>
      </c>
      <c r="E241" s="3">
        <v>3227849228.6499996</v>
      </c>
      <c r="F241" s="3">
        <v>3227849228.6499996</v>
      </c>
      <c r="G241" s="3">
        <v>0</v>
      </c>
      <c r="H241" s="3">
        <v>3227849228.6499996</v>
      </c>
    </row>
    <row r="242" spans="1:8" x14ac:dyDescent="0.25">
      <c r="A242" s="3" t="s">
        <v>14</v>
      </c>
      <c r="B242" s="43" t="s">
        <v>438</v>
      </c>
      <c r="C242" s="3">
        <v>5320000</v>
      </c>
      <c r="D242" s="3">
        <v>0</v>
      </c>
      <c r="E242" s="3">
        <v>0</v>
      </c>
      <c r="F242" s="3">
        <v>5320000</v>
      </c>
      <c r="G242" s="3">
        <v>0</v>
      </c>
      <c r="H242" s="3">
        <v>5320000</v>
      </c>
    </row>
    <row r="243" spans="1:8" x14ac:dyDescent="0.25">
      <c r="A243" s="3" t="s">
        <v>14</v>
      </c>
      <c r="B243" s="43" t="s">
        <v>440</v>
      </c>
      <c r="C243" s="3">
        <v>5320000</v>
      </c>
      <c r="D243" s="3">
        <v>0</v>
      </c>
      <c r="E243" s="3">
        <v>0</v>
      </c>
      <c r="F243" s="3">
        <v>5320000</v>
      </c>
      <c r="G243" s="3">
        <v>0</v>
      </c>
      <c r="H243" s="3">
        <v>5320000</v>
      </c>
    </row>
    <row r="244" spans="1:8" x14ac:dyDescent="0.25">
      <c r="A244" s="3" t="s">
        <v>14</v>
      </c>
      <c r="B244" s="43" t="s">
        <v>442</v>
      </c>
      <c r="C244" s="3">
        <v>61855000</v>
      </c>
      <c r="D244" s="3">
        <v>0</v>
      </c>
      <c r="E244" s="3">
        <v>0</v>
      </c>
      <c r="F244" s="3">
        <v>61855000</v>
      </c>
      <c r="G244" s="3">
        <v>0</v>
      </c>
      <c r="H244" s="3">
        <v>61855000</v>
      </c>
    </row>
    <row r="245" spans="1:8" x14ac:dyDescent="0.25">
      <c r="A245" s="3" t="s">
        <v>14</v>
      </c>
      <c r="B245" s="43" t="s">
        <v>444</v>
      </c>
      <c r="C245" s="3">
        <v>61855000</v>
      </c>
      <c r="D245" s="3">
        <v>0</v>
      </c>
      <c r="E245" s="3">
        <v>0</v>
      </c>
      <c r="F245" s="3">
        <v>61855000</v>
      </c>
      <c r="G245" s="3">
        <v>0</v>
      </c>
      <c r="H245" s="3">
        <v>61855000</v>
      </c>
    </row>
    <row r="246" spans="1:8" x14ac:dyDescent="0.25">
      <c r="A246" s="3" t="s">
        <v>14</v>
      </c>
      <c r="B246" s="43" t="s">
        <v>450</v>
      </c>
      <c r="C246" s="3">
        <v>-2222427716.4099998</v>
      </c>
      <c r="D246" s="3">
        <v>266047995.47999999</v>
      </c>
      <c r="E246" s="3">
        <v>0</v>
      </c>
      <c r="F246" s="3">
        <v>-2488475711.8899999</v>
      </c>
      <c r="G246" s="3">
        <v>0</v>
      </c>
      <c r="H246" s="3">
        <v>-2488475711.8899999</v>
      </c>
    </row>
    <row r="247" spans="1:8" x14ac:dyDescent="0.25">
      <c r="A247" s="3" t="s">
        <v>14</v>
      </c>
      <c r="B247" s="43" t="s">
        <v>452</v>
      </c>
      <c r="C247" s="3">
        <v>-1682380255.25</v>
      </c>
      <c r="D247" s="3">
        <v>194309636.00999999</v>
      </c>
      <c r="E247" s="3">
        <v>0</v>
      </c>
      <c r="F247" s="3">
        <v>-1876689891.26</v>
      </c>
      <c r="G247" s="3">
        <v>0</v>
      </c>
      <c r="H247" s="3">
        <v>-1876689891.26</v>
      </c>
    </row>
    <row r="248" spans="1:8" x14ac:dyDescent="0.25">
      <c r="A248" s="3" t="s">
        <v>14</v>
      </c>
      <c r="B248" s="43" t="s">
        <v>454</v>
      </c>
      <c r="C248" s="3">
        <v>-526033220.56</v>
      </c>
      <c r="D248" s="3">
        <v>70424711.909999996</v>
      </c>
      <c r="E248" s="3">
        <v>0</v>
      </c>
      <c r="F248" s="3">
        <v>-596457932.47000003</v>
      </c>
      <c r="G248" s="3">
        <v>0</v>
      </c>
      <c r="H248" s="3">
        <v>-596457932.47000003</v>
      </c>
    </row>
    <row r="249" spans="1:8" x14ac:dyDescent="0.25">
      <c r="A249" s="3" t="s">
        <v>14</v>
      </c>
      <c r="B249" s="43" t="s">
        <v>456</v>
      </c>
      <c r="C249" s="3">
        <v>-14014240.6</v>
      </c>
      <c r="D249" s="3">
        <v>1313647.56</v>
      </c>
      <c r="E249" s="3">
        <v>0</v>
      </c>
      <c r="F249" s="3">
        <v>-15327888.16</v>
      </c>
      <c r="G249" s="3">
        <v>0</v>
      </c>
      <c r="H249" s="3">
        <v>-15327888.16</v>
      </c>
    </row>
    <row r="250" spans="1:8" x14ac:dyDescent="0.25">
      <c r="A250" s="3" t="s">
        <v>14</v>
      </c>
      <c r="B250" s="43">
        <v>4</v>
      </c>
      <c r="C250" s="3">
        <v>12640570715.32</v>
      </c>
      <c r="D250" s="3">
        <v>188291986</v>
      </c>
      <c r="E250" s="3">
        <v>4362805160.5699997</v>
      </c>
      <c r="F250" s="3">
        <v>16815083889.889999</v>
      </c>
      <c r="G250" s="3">
        <v>0</v>
      </c>
      <c r="H250" s="3">
        <v>16815083889.889999</v>
      </c>
    </row>
    <row r="251" spans="1:8" x14ac:dyDescent="0.25">
      <c r="A251" s="3" t="s">
        <v>14</v>
      </c>
      <c r="B251" s="43">
        <v>4.0999999999999996</v>
      </c>
      <c r="C251" s="3">
        <v>2747956353.1700001</v>
      </c>
      <c r="D251" s="3">
        <v>13711725</v>
      </c>
      <c r="E251" s="3">
        <v>1030535251.0599999</v>
      </c>
      <c r="F251" s="3">
        <v>3764779879.23</v>
      </c>
      <c r="G251" s="3">
        <v>0</v>
      </c>
      <c r="H251" s="3">
        <v>3764779879.23</v>
      </c>
    </row>
    <row r="252" spans="1:8" x14ac:dyDescent="0.25">
      <c r="A252" s="3" t="s">
        <v>14</v>
      </c>
      <c r="B252" s="43" t="s">
        <v>460</v>
      </c>
      <c r="C252" s="3">
        <v>2380460019.3699999</v>
      </c>
      <c r="D252" s="3">
        <v>0</v>
      </c>
      <c r="E252" s="3">
        <v>699962438</v>
      </c>
      <c r="F252" s="3">
        <v>3080422457.3699999</v>
      </c>
      <c r="G252" s="3">
        <v>0</v>
      </c>
      <c r="H252" s="3">
        <v>3080422457.3699999</v>
      </c>
    </row>
    <row r="253" spans="1:8" x14ac:dyDescent="0.25">
      <c r="A253" s="3" t="s">
        <v>14</v>
      </c>
      <c r="B253" s="43" t="s">
        <v>462</v>
      </c>
      <c r="C253" s="3">
        <v>293160225</v>
      </c>
      <c r="D253" s="3">
        <v>0</v>
      </c>
      <c r="E253" s="3">
        <v>5261075</v>
      </c>
      <c r="F253" s="3">
        <v>298421300</v>
      </c>
      <c r="G253" s="3">
        <v>0</v>
      </c>
      <c r="H253" s="3">
        <v>298421300</v>
      </c>
    </row>
    <row r="254" spans="1:8" x14ac:dyDescent="0.25">
      <c r="A254" s="3" t="s">
        <v>14</v>
      </c>
      <c r="B254" s="43" t="s">
        <v>463</v>
      </c>
      <c r="C254" s="3">
        <v>114119641</v>
      </c>
      <c r="D254" s="3">
        <v>0</v>
      </c>
      <c r="E254" s="3">
        <v>33365533</v>
      </c>
      <c r="F254" s="3">
        <v>147485174</v>
      </c>
      <c r="G254" s="3">
        <v>0</v>
      </c>
      <c r="H254" s="3">
        <v>147485174</v>
      </c>
    </row>
    <row r="255" spans="1:8" x14ac:dyDescent="0.25">
      <c r="A255" s="3" t="s">
        <v>14</v>
      </c>
      <c r="B255" s="43" t="s">
        <v>464</v>
      </c>
      <c r="C255" s="3">
        <v>120000</v>
      </c>
      <c r="D255" s="3">
        <v>0</v>
      </c>
      <c r="E255" s="3">
        <v>0</v>
      </c>
      <c r="F255" s="3">
        <v>120000</v>
      </c>
      <c r="G255" s="3">
        <v>0</v>
      </c>
      <c r="H255" s="3">
        <v>120000</v>
      </c>
    </row>
    <row r="256" spans="1:8" x14ac:dyDescent="0.25">
      <c r="A256" s="3" t="s">
        <v>14</v>
      </c>
      <c r="B256" s="43" t="s">
        <v>466</v>
      </c>
      <c r="C256" s="3">
        <v>737717</v>
      </c>
      <c r="D256" s="3">
        <v>0</v>
      </c>
      <c r="E256" s="3">
        <v>0</v>
      </c>
      <c r="F256" s="3">
        <v>737717</v>
      </c>
      <c r="G256" s="3">
        <v>0</v>
      </c>
      <c r="H256" s="3">
        <v>737717</v>
      </c>
    </row>
    <row r="257" spans="1:8" x14ac:dyDescent="0.25">
      <c r="A257" s="3" t="s">
        <v>14</v>
      </c>
      <c r="B257" s="43" t="s">
        <v>468</v>
      </c>
      <c r="C257" s="3">
        <v>6706950</v>
      </c>
      <c r="D257" s="3">
        <v>0</v>
      </c>
      <c r="E257" s="3">
        <v>424000</v>
      </c>
      <c r="F257" s="3">
        <v>7130950</v>
      </c>
      <c r="G257" s="3">
        <v>0</v>
      </c>
      <c r="H257" s="3">
        <v>7130950</v>
      </c>
    </row>
    <row r="258" spans="1:8" x14ac:dyDescent="0.25">
      <c r="A258" s="3" t="s">
        <v>14</v>
      </c>
      <c r="B258" s="43" t="s">
        <v>469</v>
      </c>
      <c r="C258" s="3">
        <v>6119606.4000000004</v>
      </c>
      <c r="D258" s="3">
        <v>0</v>
      </c>
      <c r="E258" s="3">
        <v>158240</v>
      </c>
      <c r="F258" s="3">
        <v>6277846.4000000004</v>
      </c>
      <c r="G258" s="3">
        <v>0</v>
      </c>
      <c r="H258" s="3">
        <v>6277846.4000000004</v>
      </c>
    </row>
    <row r="259" spans="1:8" x14ac:dyDescent="0.25">
      <c r="A259" s="3" t="s">
        <v>14</v>
      </c>
      <c r="B259" s="43" t="s">
        <v>470</v>
      </c>
      <c r="C259" s="3">
        <v>40194000</v>
      </c>
      <c r="D259" s="3">
        <v>0</v>
      </c>
      <c r="E259" s="3">
        <v>12331000</v>
      </c>
      <c r="F259" s="3">
        <v>52525000</v>
      </c>
      <c r="G259" s="3">
        <v>0</v>
      </c>
      <c r="H259" s="3">
        <v>52525000</v>
      </c>
    </row>
    <row r="260" spans="1:8" x14ac:dyDescent="0.25">
      <c r="A260" s="3" t="s">
        <v>14</v>
      </c>
      <c r="B260" s="43" t="s">
        <v>471</v>
      </c>
      <c r="C260" s="3">
        <v>528000</v>
      </c>
      <c r="D260" s="3">
        <v>0</v>
      </c>
      <c r="E260" s="3">
        <v>101000</v>
      </c>
      <c r="F260" s="3">
        <v>629000</v>
      </c>
      <c r="G260" s="3">
        <v>0</v>
      </c>
      <c r="H260" s="3">
        <v>629000</v>
      </c>
    </row>
    <row r="261" spans="1:8" x14ac:dyDescent="0.25">
      <c r="A261" s="3" t="s">
        <v>14</v>
      </c>
      <c r="B261" s="43" t="s">
        <v>473</v>
      </c>
      <c r="C261" s="3">
        <v>102358854</v>
      </c>
      <c r="D261" s="3">
        <v>0</v>
      </c>
      <c r="E261" s="3">
        <v>25946795</v>
      </c>
      <c r="F261" s="3">
        <v>128305649</v>
      </c>
      <c r="G261" s="3">
        <v>0</v>
      </c>
      <c r="H261" s="3">
        <v>128305649</v>
      </c>
    </row>
    <row r="262" spans="1:8" x14ac:dyDescent="0.25">
      <c r="A262" s="3" t="s">
        <v>14</v>
      </c>
      <c r="B262" s="43" t="s">
        <v>474</v>
      </c>
      <c r="C262" s="3">
        <v>1807864253</v>
      </c>
      <c r="D262" s="3">
        <v>0</v>
      </c>
      <c r="E262" s="3">
        <v>614628881</v>
      </c>
      <c r="F262" s="3">
        <v>2422493134</v>
      </c>
      <c r="G262" s="3">
        <v>0</v>
      </c>
      <c r="H262" s="3">
        <v>2422493134</v>
      </c>
    </row>
    <row r="263" spans="1:8" x14ac:dyDescent="0.25">
      <c r="A263" s="3" t="s">
        <v>14</v>
      </c>
      <c r="B263" s="43" t="s">
        <v>475</v>
      </c>
      <c r="C263" s="3">
        <v>3509697.97</v>
      </c>
      <c r="D263" s="3">
        <v>0</v>
      </c>
      <c r="E263" s="3">
        <v>1840714</v>
      </c>
      <c r="F263" s="3">
        <v>5350411.9700000007</v>
      </c>
      <c r="G263" s="3">
        <v>0</v>
      </c>
      <c r="H263" s="3">
        <v>5350411.9700000007</v>
      </c>
    </row>
    <row r="264" spans="1:8" x14ac:dyDescent="0.25">
      <c r="A264" s="3" t="s">
        <v>14</v>
      </c>
      <c r="B264" s="43" t="s">
        <v>476</v>
      </c>
      <c r="C264" s="3">
        <v>5041075</v>
      </c>
      <c r="D264" s="3">
        <v>0</v>
      </c>
      <c r="E264" s="3">
        <v>5905200</v>
      </c>
      <c r="F264" s="3">
        <v>10946275</v>
      </c>
      <c r="G264" s="3">
        <v>0</v>
      </c>
      <c r="H264" s="3">
        <v>10946275</v>
      </c>
    </row>
    <row r="265" spans="1:8" x14ac:dyDescent="0.25">
      <c r="A265" s="3" t="s">
        <v>14</v>
      </c>
      <c r="B265" s="43" t="s">
        <v>477</v>
      </c>
      <c r="C265" s="3">
        <v>367496333.80000001</v>
      </c>
      <c r="D265" s="3">
        <v>8023117</v>
      </c>
      <c r="E265" s="3">
        <v>330572813.06</v>
      </c>
      <c r="F265" s="3">
        <v>690046029.86000001</v>
      </c>
      <c r="G265" s="3">
        <v>0</v>
      </c>
      <c r="H265" s="3">
        <v>690046029.86000001</v>
      </c>
    </row>
    <row r="266" spans="1:8" x14ac:dyDescent="0.25">
      <c r="A266" s="3" t="s">
        <v>14</v>
      </c>
      <c r="B266" s="43" t="s">
        <v>479</v>
      </c>
      <c r="C266" s="3">
        <v>58587931</v>
      </c>
      <c r="D266" s="3">
        <v>8023117</v>
      </c>
      <c r="E266" s="3">
        <v>7633350</v>
      </c>
      <c r="F266" s="3">
        <v>58198164</v>
      </c>
      <c r="G266" s="3">
        <v>0</v>
      </c>
      <c r="H266" s="3">
        <v>58198164</v>
      </c>
    </row>
    <row r="267" spans="1:8" x14ac:dyDescent="0.25">
      <c r="A267" s="3" t="s">
        <v>14</v>
      </c>
      <c r="B267" s="43" t="s">
        <v>480</v>
      </c>
      <c r="C267" s="3">
        <v>197000</v>
      </c>
      <c r="D267" s="3">
        <v>0</v>
      </c>
      <c r="E267" s="3">
        <v>491810</v>
      </c>
      <c r="F267" s="3">
        <v>688810</v>
      </c>
      <c r="G267" s="3">
        <v>0</v>
      </c>
      <c r="H267" s="3">
        <v>688810</v>
      </c>
    </row>
    <row r="268" spans="1:8" x14ac:dyDescent="0.25">
      <c r="A268" s="3" t="s">
        <v>14</v>
      </c>
      <c r="B268" s="43" t="s">
        <v>481</v>
      </c>
      <c r="C268" s="3">
        <v>33792108</v>
      </c>
      <c r="D268" s="3">
        <v>0</v>
      </c>
      <c r="E268" s="3">
        <v>11563800</v>
      </c>
      <c r="F268" s="3">
        <v>45355908</v>
      </c>
      <c r="G268" s="3">
        <v>0</v>
      </c>
      <c r="H268" s="3">
        <v>45355908</v>
      </c>
    </row>
    <row r="269" spans="1:8" x14ac:dyDescent="0.25">
      <c r="A269" s="3" t="s">
        <v>14</v>
      </c>
      <c r="B269" s="43" t="s">
        <v>483</v>
      </c>
      <c r="C269" s="3">
        <v>13719000</v>
      </c>
      <c r="D269" s="3">
        <v>0</v>
      </c>
      <c r="E269" s="3">
        <v>3026000</v>
      </c>
      <c r="F269" s="3">
        <v>16745000</v>
      </c>
      <c r="G269" s="3">
        <v>0</v>
      </c>
      <c r="H269" s="3">
        <v>16745000</v>
      </c>
    </row>
    <row r="270" spans="1:8" x14ac:dyDescent="0.25">
      <c r="A270" s="3" t="s">
        <v>14</v>
      </c>
      <c r="B270" s="43" t="s">
        <v>484</v>
      </c>
      <c r="C270" s="3">
        <v>0</v>
      </c>
      <c r="D270" s="3">
        <v>0</v>
      </c>
      <c r="E270" s="3">
        <v>252561972.25999999</v>
      </c>
      <c r="F270" s="3">
        <v>252561972.25999999</v>
      </c>
      <c r="G270" s="3">
        <v>0</v>
      </c>
      <c r="H270" s="3">
        <v>252561972.25999999</v>
      </c>
    </row>
    <row r="271" spans="1:8" x14ac:dyDescent="0.25">
      <c r="A271" s="3" t="s">
        <v>14</v>
      </c>
      <c r="B271" s="43" t="s">
        <v>485</v>
      </c>
      <c r="C271" s="3">
        <v>222173746.18000001</v>
      </c>
      <c r="D271" s="3">
        <v>0</v>
      </c>
      <c r="E271" s="3">
        <v>2153117</v>
      </c>
      <c r="F271" s="3">
        <v>224326863.18000001</v>
      </c>
      <c r="G271" s="3">
        <v>0</v>
      </c>
      <c r="H271" s="3">
        <v>224326863.18000001</v>
      </c>
    </row>
    <row r="272" spans="1:8" x14ac:dyDescent="0.25">
      <c r="A272" s="3" t="s">
        <v>14</v>
      </c>
      <c r="B272" s="43" t="s">
        <v>486</v>
      </c>
      <c r="C272" s="3">
        <v>25734155.699999999</v>
      </c>
      <c r="D272" s="3">
        <v>0</v>
      </c>
      <c r="E272" s="3">
        <v>25937809.800000001</v>
      </c>
      <c r="F272" s="3">
        <v>51671965.5</v>
      </c>
      <c r="G272" s="3">
        <v>0</v>
      </c>
      <c r="H272" s="3">
        <v>51671965.5</v>
      </c>
    </row>
    <row r="273" spans="1:8" x14ac:dyDescent="0.25">
      <c r="A273" s="3" t="s">
        <v>14</v>
      </c>
      <c r="B273" s="43" t="s">
        <v>487</v>
      </c>
      <c r="C273" s="3">
        <v>12737018</v>
      </c>
      <c r="D273" s="3">
        <v>0</v>
      </c>
      <c r="E273" s="3">
        <v>26938954</v>
      </c>
      <c r="F273" s="3">
        <v>39675972</v>
      </c>
      <c r="G273" s="3">
        <v>0</v>
      </c>
      <c r="H273" s="3">
        <v>39675972</v>
      </c>
    </row>
    <row r="274" spans="1:8" x14ac:dyDescent="0.25">
      <c r="A274" s="3" t="s">
        <v>14</v>
      </c>
      <c r="B274" s="43" t="s">
        <v>488</v>
      </c>
      <c r="C274" s="3">
        <v>555374.92000000004</v>
      </c>
      <c r="D274" s="3">
        <v>0</v>
      </c>
      <c r="E274" s="3">
        <v>266000</v>
      </c>
      <c r="F274" s="3">
        <v>821374.92</v>
      </c>
      <c r="G274" s="3">
        <v>0</v>
      </c>
      <c r="H274" s="3">
        <v>821374.92</v>
      </c>
    </row>
    <row r="275" spans="1:8" x14ac:dyDescent="0.25">
      <c r="A275" s="3" t="s">
        <v>14</v>
      </c>
      <c r="B275" s="43" t="s">
        <v>490</v>
      </c>
      <c r="C275" s="3">
        <v>0</v>
      </c>
      <c r="D275" s="3">
        <v>5688608</v>
      </c>
      <c r="E275" s="3">
        <v>0</v>
      </c>
      <c r="F275" s="3">
        <v>-5688608</v>
      </c>
      <c r="G275" s="3">
        <v>0</v>
      </c>
      <c r="H275" s="3">
        <v>-5688608</v>
      </c>
    </row>
    <row r="276" spans="1:8" x14ac:dyDescent="0.25">
      <c r="A276" s="3" t="s">
        <v>14</v>
      </c>
      <c r="B276" s="43" t="s">
        <v>492</v>
      </c>
      <c r="C276" s="3">
        <v>0</v>
      </c>
      <c r="D276" s="3">
        <v>5261075</v>
      </c>
      <c r="E276" s="3">
        <v>0</v>
      </c>
      <c r="F276" s="3">
        <v>-5261075</v>
      </c>
      <c r="G276" s="3">
        <v>0</v>
      </c>
      <c r="H276" s="3">
        <v>-5261075</v>
      </c>
    </row>
    <row r="277" spans="1:8" x14ac:dyDescent="0.25">
      <c r="A277" s="3" t="s">
        <v>14</v>
      </c>
      <c r="B277" s="43" t="s">
        <v>493</v>
      </c>
      <c r="C277" s="3">
        <v>0</v>
      </c>
      <c r="D277" s="3">
        <v>427533</v>
      </c>
      <c r="E277" s="3">
        <v>0</v>
      </c>
      <c r="F277" s="3">
        <v>-427533</v>
      </c>
      <c r="G277" s="3">
        <v>0</v>
      </c>
      <c r="H277" s="3">
        <v>-427533</v>
      </c>
    </row>
    <row r="278" spans="1:8" x14ac:dyDescent="0.25">
      <c r="A278" s="3" t="s">
        <v>14</v>
      </c>
      <c r="B278" s="43">
        <v>4.4000000000000004</v>
      </c>
      <c r="C278" s="3">
        <v>9763206833.25</v>
      </c>
      <c r="D278" s="3">
        <v>167021005</v>
      </c>
      <c r="E278" s="3">
        <v>2770004316.8000002</v>
      </c>
      <c r="F278" s="3">
        <v>12366190145.049999</v>
      </c>
      <c r="G278" s="3">
        <v>0</v>
      </c>
      <c r="H278" s="3">
        <v>12366190145.049999</v>
      </c>
    </row>
    <row r="279" spans="1:8" x14ac:dyDescent="0.25">
      <c r="A279" s="3" t="s">
        <v>14</v>
      </c>
      <c r="B279" s="43" t="s">
        <v>495</v>
      </c>
      <c r="C279" s="3">
        <v>6050435554.5500002</v>
      </c>
      <c r="D279" s="3">
        <v>5</v>
      </c>
      <c r="E279" s="3">
        <v>1713068763</v>
      </c>
      <c r="F279" s="3">
        <v>7763504312.5500002</v>
      </c>
      <c r="G279" s="3">
        <v>0</v>
      </c>
      <c r="H279" s="3">
        <v>7763504312.5500002</v>
      </c>
    </row>
    <row r="280" spans="1:8" x14ac:dyDescent="0.25">
      <c r="A280" s="3" t="s">
        <v>14</v>
      </c>
      <c r="B280" s="43" t="s">
        <v>497</v>
      </c>
      <c r="C280" s="3">
        <v>2264076552.5500002</v>
      </c>
      <c r="D280" s="3">
        <v>5</v>
      </c>
      <c r="E280" s="3">
        <v>695588470</v>
      </c>
      <c r="F280" s="3">
        <v>2959665017.5500002</v>
      </c>
      <c r="G280" s="3">
        <v>0</v>
      </c>
      <c r="H280" s="3">
        <v>2959665017.5500002</v>
      </c>
    </row>
    <row r="281" spans="1:8" x14ac:dyDescent="0.25">
      <c r="A281" s="3" t="s">
        <v>14</v>
      </c>
      <c r="B281" s="43" t="s">
        <v>499</v>
      </c>
      <c r="C281" s="3">
        <v>640374179</v>
      </c>
      <c r="D281" s="3">
        <v>0</v>
      </c>
      <c r="E281" s="3">
        <v>111358634</v>
      </c>
      <c r="F281" s="3">
        <v>751732813</v>
      </c>
      <c r="G281" s="3">
        <v>0</v>
      </c>
      <c r="H281" s="3">
        <v>751732813</v>
      </c>
    </row>
    <row r="282" spans="1:8" x14ac:dyDescent="0.25">
      <c r="A282" s="3" t="s">
        <v>14</v>
      </c>
      <c r="B282" s="43" t="s">
        <v>501</v>
      </c>
      <c r="C282" s="3">
        <v>2203505784</v>
      </c>
      <c r="D282" s="3">
        <v>0</v>
      </c>
      <c r="E282" s="3">
        <v>679188482</v>
      </c>
      <c r="F282" s="3">
        <v>2882694266</v>
      </c>
      <c r="G282" s="3">
        <v>0</v>
      </c>
      <c r="H282" s="3">
        <v>2882694266</v>
      </c>
    </row>
    <row r="283" spans="1:8" x14ac:dyDescent="0.25">
      <c r="A283" s="3" t="s">
        <v>14</v>
      </c>
      <c r="B283" s="43" t="s">
        <v>503</v>
      </c>
      <c r="C283" s="3">
        <v>108507269</v>
      </c>
      <c r="D283" s="3">
        <v>0</v>
      </c>
      <c r="E283" s="3">
        <v>0</v>
      </c>
      <c r="F283" s="3">
        <v>108507269</v>
      </c>
      <c r="G283" s="3">
        <v>0</v>
      </c>
      <c r="H283" s="3">
        <v>108507269</v>
      </c>
    </row>
    <row r="284" spans="1:8" x14ac:dyDescent="0.25">
      <c r="A284" s="3" t="s">
        <v>14</v>
      </c>
      <c r="B284" s="43" t="s">
        <v>505</v>
      </c>
      <c r="C284" s="3">
        <v>94137084</v>
      </c>
      <c r="D284" s="3">
        <v>0</v>
      </c>
      <c r="E284" s="3">
        <v>29034017</v>
      </c>
      <c r="F284" s="3">
        <v>123171101</v>
      </c>
      <c r="G284" s="3">
        <v>0</v>
      </c>
      <c r="H284" s="3">
        <v>123171101</v>
      </c>
    </row>
    <row r="285" spans="1:8" x14ac:dyDescent="0.25">
      <c r="A285" s="3" t="s">
        <v>14</v>
      </c>
      <c r="B285" s="43" t="s">
        <v>507</v>
      </c>
      <c r="C285" s="3">
        <v>644978592</v>
      </c>
      <c r="D285" s="3">
        <v>0</v>
      </c>
      <c r="E285" s="3">
        <v>197899160</v>
      </c>
      <c r="F285" s="3">
        <v>842877752</v>
      </c>
      <c r="G285" s="3">
        <v>0</v>
      </c>
      <c r="H285" s="3">
        <v>842877752</v>
      </c>
    </row>
    <row r="286" spans="1:8" x14ac:dyDescent="0.25">
      <c r="A286" s="3" t="s">
        <v>14</v>
      </c>
      <c r="B286" s="43" t="s">
        <v>508</v>
      </c>
      <c r="C286" s="3">
        <v>94856094</v>
      </c>
      <c r="D286" s="3">
        <v>0</v>
      </c>
      <c r="E286" s="3">
        <v>0</v>
      </c>
      <c r="F286" s="3">
        <v>94856094</v>
      </c>
      <c r="G286" s="3">
        <v>0</v>
      </c>
      <c r="H286" s="3">
        <v>94856094</v>
      </c>
    </row>
    <row r="287" spans="1:8" x14ac:dyDescent="0.25">
      <c r="A287" s="3" t="s">
        <v>14</v>
      </c>
      <c r="B287" s="43" t="s">
        <v>509</v>
      </c>
      <c r="C287" s="3">
        <v>542442668.28999996</v>
      </c>
      <c r="D287" s="3">
        <v>0</v>
      </c>
      <c r="E287" s="3">
        <v>207863116.39999998</v>
      </c>
      <c r="F287" s="3">
        <v>750305784.69000006</v>
      </c>
      <c r="G287" s="3">
        <v>0</v>
      </c>
      <c r="H287" s="3">
        <v>750305784.69000006</v>
      </c>
    </row>
    <row r="288" spans="1:8" x14ac:dyDescent="0.25">
      <c r="A288" s="3" t="s">
        <v>14</v>
      </c>
      <c r="B288" s="43" t="s">
        <v>510</v>
      </c>
      <c r="C288" s="3">
        <v>0</v>
      </c>
      <c r="D288" s="3">
        <v>0</v>
      </c>
      <c r="E288" s="3">
        <v>45948434.939999998</v>
      </c>
      <c r="F288" s="3">
        <v>45948434.939999998</v>
      </c>
      <c r="G288" s="3">
        <v>0</v>
      </c>
      <c r="H288" s="3">
        <v>45948434.939999998</v>
      </c>
    </row>
    <row r="289" spans="1:8" x14ac:dyDescent="0.25">
      <c r="A289" s="3" t="s">
        <v>14</v>
      </c>
      <c r="B289" s="43" t="s">
        <v>511</v>
      </c>
      <c r="C289" s="3">
        <v>384857351.49000001</v>
      </c>
      <c r="D289" s="3">
        <v>0</v>
      </c>
      <c r="E289" s="3">
        <v>106643320.81999999</v>
      </c>
      <c r="F289" s="3">
        <v>491500672.31</v>
      </c>
      <c r="G289" s="3">
        <v>0</v>
      </c>
      <c r="H289" s="3">
        <v>491500672.31</v>
      </c>
    </row>
    <row r="290" spans="1:8" x14ac:dyDescent="0.25">
      <c r="A290" s="3" t="s">
        <v>14</v>
      </c>
      <c r="B290" s="43" t="s">
        <v>512</v>
      </c>
      <c r="C290" s="3">
        <v>157585316.80000001</v>
      </c>
      <c r="D290" s="3">
        <v>0</v>
      </c>
      <c r="E290" s="3">
        <v>40079609.640000001</v>
      </c>
      <c r="F290" s="3">
        <v>197664926.44</v>
      </c>
      <c r="G290" s="3">
        <v>0</v>
      </c>
      <c r="H290" s="3">
        <v>197664926.44</v>
      </c>
    </row>
    <row r="291" spans="1:8" x14ac:dyDescent="0.25">
      <c r="A291" s="3" t="s">
        <v>14</v>
      </c>
      <c r="B291" s="43" t="s">
        <v>513</v>
      </c>
      <c r="C291" s="3">
        <v>0</v>
      </c>
      <c r="D291" s="3">
        <v>0</v>
      </c>
      <c r="E291" s="3">
        <v>15191751</v>
      </c>
      <c r="F291" s="3">
        <v>15191751</v>
      </c>
      <c r="G291" s="3">
        <v>0</v>
      </c>
      <c r="H291" s="3">
        <v>15191751</v>
      </c>
    </row>
    <row r="292" spans="1:8" x14ac:dyDescent="0.25">
      <c r="A292" s="3" t="s">
        <v>14</v>
      </c>
      <c r="B292" s="43" t="s">
        <v>514</v>
      </c>
      <c r="C292" s="3">
        <v>2109084758.4300001</v>
      </c>
      <c r="D292" s="3">
        <v>0</v>
      </c>
      <c r="E292" s="3">
        <v>801788324.39999998</v>
      </c>
      <c r="F292" s="3">
        <v>2910873082.8299999</v>
      </c>
      <c r="G292" s="3">
        <v>0</v>
      </c>
      <c r="H292" s="3">
        <v>2910873082.8299999</v>
      </c>
    </row>
    <row r="293" spans="1:8" x14ac:dyDescent="0.25">
      <c r="A293" s="3" t="s">
        <v>14</v>
      </c>
      <c r="B293" s="43" t="s">
        <v>516</v>
      </c>
      <c r="C293" s="3">
        <v>2109084758.4300001</v>
      </c>
      <c r="D293" s="3">
        <v>0</v>
      </c>
      <c r="E293" s="3">
        <v>801788324.39999998</v>
      </c>
      <c r="F293" s="3">
        <v>2910873082.8299999</v>
      </c>
      <c r="G293" s="3">
        <v>0</v>
      </c>
      <c r="H293" s="3">
        <v>2910873082.8299999</v>
      </c>
    </row>
    <row r="294" spans="1:8" x14ac:dyDescent="0.25">
      <c r="A294" s="3" t="s">
        <v>14</v>
      </c>
      <c r="B294" s="43" t="s">
        <v>518</v>
      </c>
      <c r="C294" s="3">
        <v>1061243851.98</v>
      </c>
      <c r="D294" s="3">
        <v>167021000</v>
      </c>
      <c r="E294" s="3">
        <v>47284113</v>
      </c>
      <c r="F294" s="3">
        <v>941506964.98000002</v>
      </c>
      <c r="G294" s="3">
        <v>0</v>
      </c>
      <c r="H294" s="3">
        <v>941506964.98000002</v>
      </c>
    </row>
    <row r="295" spans="1:8" x14ac:dyDescent="0.25">
      <c r="A295" s="3" t="s">
        <v>14</v>
      </c>
      <c r="B295" s="43" t="s">
        <v>519</v>
      </c>
      <c r="C295" s="3">
        <v>333169188.26999998</v>
      </c>
      <c r="D295" s="3">
        <v>0</v>
      </c>
      <c r="E295" s="3">
        <v>36500000</v>
      </c>
      <c r="F295" s="3">
        <v>369669188.26999998</v>
      </c>
      <c r="G295" s="3">
        <v>0</v>
      </c>
      <c r="H295" s="3">
        <v>369669188.26999998</v>
      </c>
    </row>
    <row r="296" spans="1:8" x14ac:dyDescent="0.25">
      <c r="A296" s="3" t="s">
        <v>14</v>
      </c>
      <c r="B296" s="43" t="s">
        <v>521</v>
      </c>
      <c r="C296" s="3">
        <v>522842612.70999998</v>
      </c>
      <c r="D296" s="3">
        <v>0</v>
      </c>
      <c r="E296" s="3">
        <v>0</v>
      </c>
      <c r="F296" s="3">
        <v>522842612.70999998</v>
      </c>
      <c r="G296" s="3">
        <v>0</v>
      </c>
      <c r="H296" s="3">
        <v>522842612.70999998</v>
      </c>
    </row>
    <row r="297" spans="1:8" x14ac:dyDescent="0.25">
      <c r="A297" s="3" t="s">
        <v>14</v>
      </c>
      <c r="B297" s="43" t="s">
        <v>523</v>
      </c>
      <c r="C297" s="3">
        <v>205232051</v>
      </c>
      <c r="D297" s="3">
        <v>167021000</v>
      </c>
      <c r="E297" s="3">
        <v>10784113</v>
      </c>
      <c r="F297" s="3">
        <v>48995164</v>
      </c>
      <c r="G297" s="3">
        <v>0</v>
      </c>
      <c r="H297" s="3">
        <v>48995164</v>
      </c>
    </row>
    <row r="298" spans="1:8" x14ac:dyDescent="0.25">
      <c r="A298" s="3" t="s">
        <v>14</v>
      </c>
      <c r="B298" s="43">
        <v>4.8</v>
      </c>
      <c r="C298" s="3">
        <v>129407528.89999999</v>
      </c>
      <c r="D298" s="3">
        <v>7559256</v>
      </c>
      <c r="E298" s="3">
        <v>562265592.70999992</v>
      </c>
      <c r="F298" s="3">
        <v>684113865.6099999</v>
      </c>
      <c r="G298" s="3">
        <v>0</v>
      </c>
      <c r="H298" s="3">
        <v>684113865.6099999</v>
      </c>
    </row>
    <row r="299" spans="1:8" x14ac:dyDescent="0.25">
      <c r="A299" s="3" t="s">
        <v>14</v>
      </c>
      <c r="B299" s="43" t="s">
        <v>525</v>
      </c>
      <c r="C299" s="3">
        <v>75175093.819999993</v>
      </c>
      <c r="D299" s="3">
        <v>1400256</v>
      </c>
      <c r="E299" s="3">
        <v>492249982.09999996</v>
      </c>
      <c r="F299" s="3">
        <v>566024819.91999996</v>
      </c>
      <c r="G299" s="3">
        <v>0</v>
      </c>
      <c r="H299" s="3">
        <v>566024819.91999996</v>
      </c>
    </row>
    <row r="300" spans="1:8" x14ac:dyDescent="0.25">
      <c r="A300" s="3" t="s">
        <v>14</v>
      </c>
      <c r="B300" s="43" t="s">
        <v>528</v>
      </c>
      <c r="C300" s="3">
        <v>71828632.859999999</v>
      </c>
      <c r="D300" s="3">
        <v>1400256</v>
      </c>
      <c r="E300" s="3">
        <v>26934335.27</v>
      </c>
      <c r="F300" s="3">
        <v>97362712.129999995</v>
      </c>
      <c r="G300" s="3">
        <v>0</v>
      </c>
      <c r="H300" s="3">
        <v>97362712.129999995</v>
      </c>
    </row>
    <row r="301" spans="1:8" x14ac:dyDescent="0.25">
      <c r="A301" s="3" t="s">
        <v>14</v>
      </c>
      <c r="B301" s="43" t="s">
        <v>530</v>
      </c>
      <c r="C301" s="3">
        <v>3346460.96</v>
      </c>
      <c r="D301" s="3">
        <v>0</v>
      </c>
      <c r="E301" s="3">
        <v>465315646.82999998</v>
      </c>
      <c r="F301" s="3">
        <v>468662107.78999996</v>
      </c>
      <c r="G301" s="3">
        <v>0</v>
      </c>
      <c r="H301" s="3">
        <v>468662107.78999996</v>
      </c>
    </row>
    <row r="302" spans="1:8" x14ac:dyDescent="0.25">
      <c r="A302" s="3" t="s">
        <v>14</v>
      </c>
      <c r="B302" s="43" t="s">
        <v>532</v>
      </c>
      <c r="C302" s="3">
        <v>51929684.030000001</v>
      </c>
      <c r="D302" s="3">
        <v>6159000</v>
      </c>
      <c r="E302" s="3">
        <v>69974847.609999999</v>
      </c>
      <c r="F302" s="3">
        <v>115745531.64</v>
      </c>
      <c r="G302" s="3">
        <v>0</v>
      </c>
      <c r="H302" s="3">
        <v>115745531.64</v>
      </c>
    </row>
    <row r="303" spans="1:8" x14ac:dyDescent="0.25">
      <c r="A303" s="3" t="s">
        <v>14</v>
      </c>
      <c r="B303" s="43" t="s">
        <v>534</v>
      </c>
      <c r="C303" s="3">
        <v>51929684.030000001</v>
      </c>
      <c r="D303" s="3">
        <v>6159000</v>
      </c>
      <c r="E303" s="3">
        <v>69974847.609999999</v>
      </c>
      <c r="F303" s="3">
        <v>115745531.64</v>
      </c>
      <c r="G303" s="3">
        <v>0</v>
      </c>
      <c r="H303" s="3">
        <v>115745531.64</v>
      </c>
    </row>
    <row r="304" spans="1:8" x14ac:dyDescent="0.25">
      <c r="A304" s="3" t="s">
        <v>14</v>
      </c>
      <c r="B304" s="43" t="s">
        <v>535</v>
      </c>
      <c r="C304" s="3">
        <v>2301679.0499999998</v>
      </c>
      <c r="D304" s="3">
        <v>0</v>
      </c>
      <c r="E304" s="3">
        <v>2619</v>
      </c>
      <c r="F304" s="3">
        <v>2304298.0499999998</v>
      </c>
      <c r="G304" s="3">
        <v>0</v>
      </c>
      <c r="H304" s="3">
        <v>2304298.0499999998</v>
      </c>
    </row>
    <row r="305" spans="1:8" x14ac:dyDescent="0.25">
      <c r="A305" s="3" t="s">
        <v>14</v>
      </c>
      <c r="B305" s="43" t="s">
        <v>537</v>
      </c>
      <c r="C305" s="3">
        <v>347114.05</v>
      </c>
      <c r="D305" s="3">
        <v>0</v>
      </c>
      <c r="E305" s="3">
        <v>2619</v>
      </c>
      <c r="F305" s="3">
        <v>349733.05</v>
      </c>
      <c r="G305" s="3">
        <v>0</v>
      </c>
      <c r="H305" s="3">
        <v>349733.05</v>
      </c>
    </row>
    <row r="306" spans="1:8" x14ac:dyDescent="0.25">
      <c r="A306" s="3" t="s">
        <v>14</v>
      </c>
      <c r="B306" s="43" t="s">
        <v>539</v>
      </c>
      <c r="C306" s="3">
        <v>3181</v>
      </c>
      <c r="D306" s="3">
        <v>0</v>
      </c>
      <c r="E306" s="3">
        <v>0</v>
      </c>
      <c r="F306" s="3">
        <v>3181</v>
      </c>
      <c r="G306" s="3">
        <v>0</v>
      </c>
      <c r="H306" s="3">
        <v>3181</v>
      </c>
    </row>
    <row r="307" spans="1:8" x14ac:dyDescent="0.25">
      <c r="A307" s="3" t="s">
        <v>14</v>
      </c>
      <c r="B307" s="43" t="s">
        <v>541</v>
      </c>
      <c r="C307" s="3">
        <v>1951384</v>
      </c>
      <c r="D307" s="3">
        <v>0</v>
      </c>
      <c r="E307" s="3">
        <v>0</v>
      </c>
      <c r="F307" s="3">
        <v>1951384</v>
      </c>
      <c r="G307" s="3">
        <v>0</v>
      </c>
      <c r="H307" s="3">
        <v>1951384</v>
      </c>
    </row>
    <row r="308" spans="1:8" x14ac:dyDescent="0.25">
      <c r="A308" s="3" t="s">
        <v>14</v>
      </c>
      <c r="B308" s="43" t="s">
        <v>543</v>
      </c>
      <c r="C308" s="3">
        <v>1072</v>
      </c>
      <c r="D308" s="3">
        <v>0</v>
      </c>
      <c r="E308" s="3">
        <v>38144</v>
      </c>
      <c r="F308" s="3">
        <v>39216</v>
      </c>
      <c r="G308" s="3">
        <v>0</v>
      </c>
      <c r="H308" s="3">
        <v>39216</v>
      </c>
    </row>
    <row r="309" spans="1:8" x14ac:dyDescent="0.25">
      <c r="A309" s="3" t="s">
        <v>14</v>
      </c>
      <c r="B309" s="43" t="s">
        <v>545</v>
      </c>
      <c r="C309" s="3">
        <v>1072</v>
      </c>
      <c r="D309" s="3">
        <v>0</v>
      </c>
      <c r="E309" s="3">
        <v>38144</v>
      </c>
      <c r="F309" s="3">
        <v>39216</v>
      </c>
      <c r="G309" s="3">
        <v>0</v>
      </c>
      <c r="H309" s="3">
        <v>39216</v>
      </c>
    </row>
    <row r="310" spans="1:8" x14ac:dyDescent="0.25">
      <c r="A310" s="3" t="s">
        <v>14</v>
      </c>
      <c r="B310" s="43">
        <v>5</v>
      </c>
      <c r="C310" s="3">
        <v>10045938229.779999</v>
      </c>
      <c r="D310" s="3">
        <v>7852600940.0299997</v>
      </c>
      <c r="E310" s="3">
        <v>1083455279.9200001</v>
      </c>
      <c r="F310" s="3">
        <v>16815083889.889999</v>
      </c>
      <c r="G310" s="3">
        <v>0</v>
      </c>
      <c r="H310" s="3">
        <v>16815083889.889999</v>
      </c>
    </row>
    <row r="311" spans="1:8" x14ac:dyDescent="0.25">
      <c r="A311" s="3" t="s">
        <v>14</v>
      </c>
      <c r="B311" s="43">
        <v>5.0999999999999996</v>
      </c>
      <c r="C311" s="3">
        <v>2540292957.6100001</v>
      </c>
      <c r="D311" s="3">
        <v>914046279</v>
      </c>
      <c r="E311" s="3">
        <v>1052913857.92</v>
      </c>
      <c r="F311" s="3">
        <v>2401425378.6900001</v>
      </c>
      <c r="G311" s="3">
        <v>0</v>
      </c>
      <c r="H311" s="3">
        <v>2401425378.6900001</v>
      </c>
    </row>
    <row r="312" spans="1:8" x14ac:dyDescent="0.25">
      <c r="A312" s="3" t="s">
        <v>14</v>
      </c>
      <c r="B312" s="43" t="s">
        <v>548</v>
      </c>
      <c r="C312" s="3">
        <v>939285276.34000003</v>
      </c>
      <c r="D312" s="3">
        <v>203782377</v>
      </c>
      <c r="E312" s="3">
        <v>0</v>
      </c>
      <c r="F312" s="3">
        <v>1143067653.3400002</v>
      </c>
      <c r="G312" s="3">
        <v>0</v>
      </c>
      <c r="H312" s="3">
        <v>1143067653.3400002</v>
      </c>
    </row>
    <row r="313" spans="1:8" x14ac:dyDescent="0.25">
      <c r="A313" s="3" t="s">
        <v>14</v>
      </c>
      <c r="B313" s="43" t="s">
        <v>550</v>
      </c>
      <c r="C313" s="3">
        <v>590420127</v>
      </c>
      <c r="D313" s="3">
        <v>146923307</v>
      </c>
      <c r="E313" s="3">
        <v>0</v>
      </c>
      <c r="F313" s="3">
        <v>737343434</v>
      </c>
      <c r="G313" s="3">
        <v>0</v>
      </c>
      <c r="H313" s="3">
        <v>737343434</v>
      </c>
    </row>
    <row r="314" spans="1:8" x14ac:dyDescent="0.25">
      <c r="A314" s="3" t="s">
        <v>14</v>
      </c>
      <c r="B314" s="43" t="s">
        <v>552</v>
      </c>
      <c r="C314" s="3">
        <v>93481204</v>
      </c>
      <c r="D314" s="3">
        <v>23264036</v>
      </c>
      <c r="E314" s="3">
        <v>0</v>
      </c>
      <c r="F314" s="3">
        <v>116745240</v>
      </c>
      <c r="G314" s="3">
        <v>0</v>
      </c>
      <c r="H314" s="3">
        <v>116745240</v>
      </c>
    </row>
    <row r="315" spans="1:8" x14ac:dyDescent="0.25">
      <c r="A315" s="3" t="s">
        <v>14</v>
      </c>
      <c r="B315" s="43" t="s">
        <v>553</v>
      </c>
      <c r="C315" s="3">
        <v>16360110</v>
      </c>
      <c r="D315" s="3">
        <v>0</v>
      </c>
      <c r="E315" s="3">
        <v>0</v>
      </c>
      <c r="F315" s="3">
        <v>16360110</v>
      </c>
      <c r="G315" s="3">
        <v>0</v>
      </c>
      <c r="H315" s="3">
        <v>16360110</v>
      </c>
    </row>
    <row r="316" spans="1:8" x14ac:dyDescent="0.25">
      <c r="A316" s="3" t="s">
        <v>14</v>
      </c>
      <c r="B316" s="43" t="s">
        <v>554</v>
      </c>
      <c r="C316" s="3">
        <v>37496417</v>
      </c>
      <c r="D316" s="3">
        <v>14200487</v>
      </c>
      <c r="E316" s="3">
        <v>0</v>
      </c>
      <c r="F316" s="3">
        <v>51696904</v>
      </c>
      <c r="G316" s="3">
        <v>0</v>
      </c>
      <c r="H316" s="3">
        <v>51696904</v>
      </c>
    </row>
    <row r="317" spans="1:8" x14ac:dyDescent="0.25">
      <c r="A317" s="3" t="s">
        <v>14</v>
      </c>
      <c r="B317" s="43" t="s">
        <v>555</v>
      </c>
      <c r="C317" s="3">
        <v>33537002</v>
      </c>
      <c r="D317" s="3">
        <v>5807743</v>
      </c>
      <c r="E317" s="3">
        <v>0</v>
      </c>
      <c r="F317" s="3">
        <v>39344745</v>
      </c>
      <c r="G317" s="3">
        <v>0</v>
      </c>
      <c r="H317" s="3">
        <v>39344745</v>
      </c>
    </row>
    <row r="318" spans="1:8" x14ac:dyDescent="0.25">
      <c r="A318" s="3" t="s">
        <v>14</v>
      </c>
      <c r="B318" s="43" t="s">
        <v>556</v>
      </c>
      <c r="C318" s="3">
        <v>48521828.340000004</v>
      </c>
      <c r="D318" s="3">
        <v>0</v>
      </c>
      <c r="E318" s="3">
        <v>0</v>
      </c>
      <c r="F318" s="3">
        <v>48521828.340000004</v>
      </c>
      <c r="G318" s="3">
        <v>0</v>
      </c>
      <c r="H318" s="3">
        <v>48521828.340000004</v>
      </c>
    </row>
    <row r="319" spans="1:8" x14ac:dyDescent="0.25">
      <c r="A319" s="3" t="s">
        <v>14</v>
      </c>
      <c r="B319" s="43" t="s">
        <v>557</v>
      </c>
      <c r="C319" s="3">
        <v>11010136</v>
      </c>
      <c r="D319" s="3">
        <v>0</v>
      </c>
      <c r="E319" s="3">
        <v>0</v>
      </c>
      <c r="F319" s="3">
        <v>11010136</v>
      </c>
      <c r="G319" s="3">
        <v>0</v>
      </c>
      <c r="H319" s="3">
        <v>11010136</v>
      </c>
    </row>
    <row r="320" spans="1:8" x14ac:dyDescent="0.25">
      <c r="A320" s="3" t="s">
        <v>14</v>
      </c>
      <c r="B320" s="43" t="s">
        <v>559</v>
      </c>
      <c r="C320" s="3">
        <v>65201862</v>
      </c>
      <c r="D320" s="3">
        <v>361605</v>
      </c>
      <c r="E320" s="3">
        <v>0</v>
      </c>
      <c r="F320" s="3">
        <v>65563467</v>
      </c>
      <c r="G320" s="3">
        <v>0</v>
      </c>
      <c r="H320" s="3">
        <v>65563467</v>
      </c>
    </row>
    <row r="321" spans="1:8" x14ac:dyDescent="0.25">
      <c r="A321" s="3" t="s">
        <v>14</v>
      </c>
      <c r="B321" s="43" t="s">
        <v>560</v>
      </c>
      <c r="C321" s="3">
        <v>6190602</v>
      </c>
      <c r="D321" s="3">
        <v>43410</v>
      </c>
      <c r="E321" s="3">
        <v>0</v>
      </c>
      <c r="F321" s="3">
        <v>6234012</v>
      </c>
      <c r="G321" s="3">
        <v>0</v>
      </c>
      <c r="H321" s="3">
        <v>6234012</v>
      </c>
    </row>
    <row r="322" spans="1:8" x14ac:dyDescent="0.25">
      <c r="A322" s="3" t="s">
        <v>14</v>
      </c>
      <c r="B322" s="43" t="s">
        <v>562</v>
      </c>
      <c r="C322" s="3">
        <v>0</v>
      </c>
      <c r="D322" s="3">
        <v>5949200</v>
      </c>
      <c r="E322" s="3">
        <v>0</v>
      </c>
      <c r="F322" s="3">
        <v>5949200</v>
      </c>
      <c r="G322" s="3">
        <v>0</v>
      </c>
      <c r="H322" s="3">
        <v>5949200</v>
      </c>
    </row>
    <row r="323" spans="1:8" x14ac:dyDescent="0.25">
      <c r="A323" s="3" t="s">
        <v>14</v>
      </c>
      <c r="B323" s="43" t="s">
        <v>564</v>
      </c>
      <c r="C323" s="3">
        <v>37065988</v>
      </c>
      <c r="D323" s="3">
        <v>7232589</v>
      </c>
      <c r="E323" s="3">
        <v>0</v>
      </c>
      <c r="F323" s="3">
        <v>44298577</v>
      </c>
      <c r="G323" s="3">
        <v>0</v>
      </c>
      <c r="H323" s="3">
        <v>44298577</v>
      </c>
    </row>
    <row r="324" spans="1:8" x14ac:dyDescent="0.25">
      <c r="A324" s="3" t="s">
        <v>14</v>
      </c>
      <c r="B324" s="43" t="s">
        <v>565</v>
      </c>
      <c r="C324" s="3">
        <v>3438673</v>
      </c>
      <c r="D324" s="3">
        <v>0</v>
      </c>
      <c r="E324" s="3">
        <v>0</v>
      </c>
      <c r="F324" s="3">
        <v>3438673</v>
      </c>
      <c r="G324" s="3">
        <v>0</v>
      </c>
      <c r="H324" s="3">
        <v>3438673</v>
      </c>
    </row>
    <row r="325" spans="1:8" x14ac:dyDescent="0.25">
      <c r="A325" s="3" t="s">
        <v>14</v>
      </c>
      <c r="B325" s="43" t="s">
        <v>567</v>
      </c>
      <c r="C325" s="3">
        <v>467221</v>
      </c>
      <c r="D325" s="3">
        <v>0</v>
      </c>
      <c r="E325" s="3">
        <v>0</v>
      </c>
      <c r="F325" s="3">
        <v>467221</v>
      </c>
      <c r="G325" s="3">
        <v>0</v>
      </c>
      <c r="H325" s="3">
        <v>467221</v>
      </c>
    </row>
    <row r="326" spans="1:8" x14ac:dyDescent="0.25">
      <c r="A326" s="3" t="s">
        <v>14</v>
      </c>
      <c r="B326" s="43" t="s">
        <v>569</v>
      </c>
      <c r="C326" s="3">
        <v>2971452</v>
      </c>
      <c r="D326" s="3">
        <v>0</v>
      </c>
      <c r="E326" s="3">
        <v>0</v>
      </c>
      <c r="F326" s="3">
        <v>2971452</v>
      </c>
      <c r="G326" s="3">
        <v>0</v>
      </c>
      <c r="H326" s="3">
        <v>2971452</v>
      </c>
    </row>
    <row r="327" spans="1:8" x14ac:dyDescent="0.25">
      <c r="A327" s="3" t="s">
        <v>14</v>
      </c>
      <c r="B327" s="43" t="s">
        <v>571</v>
      </c>
      <c r="C327" s="3">
        <v>142353641</v>
      </c>
      <c r="D327" s="3">
        <v>36887473</v>
      </c>
      <c r="E327" s="3">
        <v>0</v>
      </c>
      <c r="F327" s="3">
        <v>179241114</v>
      </c>
      <c r="G327" s="3">
        <v>0</v>
      </c>
      <c r="H327" s="3">
        <v>179241114</v>
      </c>
    </row>
    <row r="328" spans="1:8" x14ac:dyDescent="0.25">
      <c r="A328" s="3" t="s">
        <v>14</v>
      </c>
      <c r="B328" s="43" t="s">
        <v>573</v>
      </c>
      <c r="C328" s="3">
        <v>3956134</v>
      </c>
      <c r="D328" s="3">
        <v>0</v>
      </c>
      <c r="E328" s="3">
        <v>0</v>
      </c>
      <c r="F328" s="3">
        <v>3956134</v>
      </c>
      <c r="G328" s="3">
        <v>0</v>
      </c>
      <c r="H328" s="3">
        <v>3956134</v>
      </c>
    </row>
    <row r="329" spans="1:8" x14ac:dyDescent="0.25">
      <c r="A329" s="3" t="s">
        <v>14</v>
      </c>
      <c r="B329" s="43" t="s">
        <v>575</v>
      </c>
      <c r="C329" s="3">
        <v>19955400</v>
      </c>
      <c r="D329" s="3">
        <v>5584373</v>
      </c>
      <c r="E329" s="3">
        <v>0</v>
      </c>
      <c r="F329" s="3">
        <v>25539773</v>
      </c>
      <c r="G329" s="3">
        <v>0</v>
      </c>
      <c r="H329" s="3">
        <v>25539773</v>
      </c>
    </row>
    <row r="330" spans="1:8" x14ac:dyDescent="0.25">
      <c r="A330" s="3" t="s">
        <v>14</v>
      </c>
      <c r="B330" s="43" t="s">
        <v>577</v>
      </c>
      <c r="C330" s="3">
        <v>53371576</v>
      </c>
      <c r="D330" s="3">
        <v>14481097</v>
      </c>
      <c r="E330" s="3">
        <v>0</v>
      </c>
      <c r="F330" s="3">
        <v>67852673</v>
      </c>
      <c r="G330" s="3">
        <v>0</v>
      </c>
      <c r="H330" s="3">
        <v>67852673</v>
      </c>
    </row>
    <row r="331" spans="1:8" x14ac:dyDescent="0.25">
      <c r="A331" s="3" t="s">
        <v>14</v>
      </c>
      <c r="B331" s="43" t="s">
        <v>579</v>
      </c>
      <c r="C331" s="3">
        <v>2768301</v>
      </c>
      <c r="D331" s="3">
        <v>728752</v>
      </c>
      <c r="E331" s="3">
        <v>0</v>
      </c>
      <c r="F331" s="3">
        <v>3497053</v>
      </c>
      <c r="G331" s="3">
        <v>0</v>
      </c>
      <c r="H331" s="3">
        <v>3497053</v>
      </c>
    </row>
    <row r="332" spans="1:8" x14ac:dyDescent="0.25">
      <c r="A332" s="3" t="s">
        <v>14</v>
      </c>
      <c r="B332" s="43" t="s">
        <v>581</v>
      </c>
      <c r="C332" s="3">
        <v>6619392</v>
      </c>
      <c r="D332" s="3">
        <v>0</v>
      </c>
      <c r="E332" s="3">
        <v>0</v>
      </c>
      <c r="F332" s="3">
        <v>6619392</v>
      </c>
      <c r="G332" s="3">
        <v>0</v>
      </c>
      <c r="H332" s="3">
        <v>6619392</v>
      </c>
    </row>
    <row r="333" spans="1:8" x14ac:dyDescent="0.25">
      <c r="A333" s="3" t="s">
        <v>14</v>
      </c>
      <c r="B333" s="43" t="s">
        <v>583</v>
      </c>
      <c r="C333" s="3">
        <v>55682838</v>
      </c>
      <c r="D333" s="3">
        <v>16093251</v>
      </c>
      <c r="E333" s="3">
        <v>0</v>
      </c>
      <c r="F333" s="3">
        <v>71776089</v>
      </c>
      <c r="G333" s="3">
        <v>0</v>
      </c>
      <c r="H333" s="3">
        <v>71776089</v>
      </c>
    </row>
    <row r="334" spans="1:8" x14ac:dyDescent="0.25">
      <c r="A334" s="3" t="s">
        <v>14</v>
      </c>
      <c r="B334" s="43" t="s">
        <v>584</v>
      </c>
      <c r="C334" s="3">
        <v>28049896</v>
      </c>
      <c r="D334" s="3">
        <v>6980471</v>
      </c>
      <c r="E334" s="3">
        <v>0</v>
      </c>
      <c r="F334" s="3">
        <v>35030367</v>
      </c>
      <c r="G334" s="3">
        <v>0</v>
      </c>
      <c r="H334" s="3">
        <v>35030367</v>
      </c>
    </row>
    <row r="335" spans="1:8" x14ac:dyDescent="0.25">
      <c r="A335" s="3" t="s">
        <v>14</v>
      </c>
      <c r="B335" s="43" t="s">
        <v>586</v>
      </c>
      <c r="C335" s="3">
        <v>17170268</v>
      </c>
      <c r="D335" s="3">
        <v>4188279</v>
      </c>
      <c r="E335" s="3">
        <v>0</v>
      </c>
      <c r="F335" s="3">
        <v>21358547</v>
      </c>
      <c r="G335" s="3">
        <v>0</v>
      </c>
      <c r="H335" s="3">
        <v>21358547</v>
      </c>
    </row>
    <row r="336" spans="1:8" x14ac:dyDescent="0.25">
      <c r="A336" s="3" t="s">
        <v>14</v>
      </c>
      <c r="B336" s="43" t="s">
        <v>588</v>
      </c>
      <c r="C336" s="3">
        <v>2872195</v>
      </c>
      <c r="D336" s="3">
        <v>698049</v>
      </c>
      <c r="E336" s="3">
        <v>0</v>
      </c>
      <c r="F336" s="3">
        <v>3570244</v>
      </c>
      <c r="G336" s="3">
        <v>0</v>
      </c>
      <c r="H336" s="3">
        <v>3570244</v>
      </c>
    </row>
    <row r="337" spans="1:8" x14ac:dyDescent="0.25">
      <c r="A337" s="3" t="s">
        <v>14</v>
      </c>
      <c r="B337" s="43" t="s">
        <v>590</v>
      </c>
      <c r="C337" s="3">
        <v>2872195</v>
      </c>
      <c r="D337" s="3">
        <v>698049</v>
      </c>
      <c r="E337" s="3">
        <v>0</v>
      </c>
      <c r="F337" s="3">
        <v>3570244</v>
      </c>
      <c r="G337" s="3">
        <v>0</v>
      </c>
      <c r="H337" s="3">
        <v>3570244</v>
      </c>
    </row>
    <row r="338" spans="1:8" x14ac:dyDescent="0.25">
      <c r="A338" s="3" t="s">
        <v>14</v>
      </c>
      <c r="B338" s="43" t="s">
        <v>592</v>
      </c>
      <c r="C338" s="3">
        <v>5135238</v>
      </c>
      <c r="D338" s="3">
        <v>1396094</v>
      </c>
      <c r="E338" s="3">
        <v>0</v>
      </c>
      <c r="F338" s="3">
        <v>6531332</v>
      </c>
      <c r="G338" s="3">
        <v>0</v>
      </c>
      <c r="H338" s="3">
        <v>6531332</v>
      </c>
    </row>
    <row r="339" spans="1:8" x14ac:dyDescent="0.25">
      <c r="A339" s="3" t="s">
        <v>14</v>
      </c>
      <c r="B339" s="43" t="s">
        <v>593</v>
      </c>
      <c r="C339" s="3">
        <v>1371481324.27</v>
      </c>
      <c r="D339" s="3">
        <v>658439250</v>
      </c>
      <c r="E339" s="3">
        <v>1052913857.92</v>
      </c>
      <c r="F339" s="3">
        <v>977006716.35000002</v>
      </c>
      <c r="G339" s="3">
        <v>0</v>
      </c>
      <c r="H339" s="3">
        <v>977006716.35000002</v>
      </c>
    </row>
    <row r="340" spans="1:8" x14ac:dyDescent="0.25">
      <c r="A340" s="3" t="s">
        <v>14</v>
      </c>
      <c r="B340" s="43" t="s">
        <v>595</v>
      </c>
      <c r="C340" s="3">
        <v>14932516</v>
      </c>
      <c r="D340" s="3">
        <v>95329299</v>
      </c>
      <c r="E340" s="3">
        <v>0</v>
      </c>
      <c r="F340" s="3">
        <v>110261815</v>
      </c>
      <c r="G340" s="3">
        <v>0</v>
      </c>
      <c r="H340" s="3">
        <v>110261815</v>
      </c>
    </row>
    <row r="341" spans="1:8" x14ac:dyDescent="0.25">
      <c r="A341" s="3" t="s">
        <v>14</v>
      </c>
      <c r="B341" s="43" t="s">
        <v>597</v>
      </c>
      <c r="C341" s="3">
        <v>104968412</v>
      </c>
      <c r="D341" s="3">
        <v>41390914</v>
      </c>
      <c r="E341" s="3">
        <v>0</v>
      </c>
      <c r="F341" s="3">
        <v>146359326</v>
      </c>
      <c r="G341" s="3">
        <v>0</v>
      </c>
      <c r="H341" s="3">
        <v>146359326</v>
      </c>
    </row>
    <row r="342" spans="1:8" x14ac:dyDescent="0.25">
      <c r="A342" s="3" t="s">
        <v>14</v>
      </c>
      <c r="B342" s="43" t="s">
        <v>599</v>
      </c>
      <c r="C342" s="3">
        <v>137645198</v>
      </c>
      <c r="D342" s="3">
        <v>52541625</v>
      </c>
      <c r="E342" s="3">
        <v>0</v>
      </c>
      <c r="F342" s="3">
        <v>190186823</v>
      </c>
      <c r="G342" s="3">
        <v>0</v>
      </c>
      <c r="H342" s="3">
        <v>190186823</v>
      </c>
    </row>
    <row r="343" spans="1:8" x14ac:dyDescent="0.25">
      <c r="A343" s="3" t="s">
        <v>14</v>
      </c>
      <c r="B343" s="43" t="s">
        <v>600</v>
      </c>
      <c r="C343" s="3">
        <v>25832392</v>
      </c>
      <c r="D343" s="3">
        <v>0</v>
      </c>
      <c r="E343" s="3">
        <v>0</v>
      </c>
      <c r="F343" s="3">
        <v>25832392</v>
      </c>
      <c r="G343" s="3">
        <v>0</v>
      </c>
      <c r="H343" s="3">
        <v>25832392</v>
      </c>
    </row>
    <row r="344" spans="1:8" x14ac:dyDescent="0.25">
      <c r="A344" s="3" t="s">
        <v>14</v>
      </c>
      <c r="B344" s="43" t="s">
        <v>602</v>
      </c>
      <c r="C344" s="3">
        <v>254373117</v>
      </c>
      <c r="D344" s="3">
        <v>59711285</v>
      </c>
      <c r="E344" s="3">
        <v>109064</v>
      </c>
      <c r="F344" s="3">
        <v>313975338</v>
      </c>
      <c r="G344" s="3">
        <v>0</v>
      </c>
      <c r="H344" s="3">
        <v>313975338</v>
      </c>
    </row>
    <row r="345" spans="1:8" x14ac:dyDescent="0.25">
      <c r="A345" s="3" t="s">
        <v>14</v>
      </c>
      <c r="B345" s="43" t="s">
        <v>603</v>
      </c>
      <c r="C345" s="3">
        <v>25654977</v>
      </c>
      <c r="D345" s="3">
        <v>10244709</v>
      </c>
      <c r="E345" s="3">
        <v>0</v>
      </c>
      <c r="F345" s="3">
        <v>35899686</v>
      </c>
      <c r="G345" s="3">
        <v>0</v>
      </c>
      <c r="H345" s="3">
        <v>35899686</v>
      </c>
    </row>
    <row r="346" spans="1:8" x14ac:dyDescent="0.25">
      <c r="A346" s="3" t="s">
        <v>14</v>
      </c>
      <c r="B346" s="43" t="s">
        <v>605</v>
      </c>
      <c r="C346" s="3">
        <v>34704000</v>
      </c>
      <c r="D346" s="3">
        <v>0</v>
      </c>
      <c r="E346" s="3">
        <v>0</v>
      </c>
      <c r="F346" s="3">
        <v>34704000</v>
      </c>
      <c r="G346" s="3">
        <v>0</v>
      </c>
      <c r="H346" s="3">
        <v>34704000</v>
      </c>
    </row>
    <row r="347" spans="1:8" x14ac:dyDescent="0.25">
      <c r="A347" s="3" t="s">
        <v>14</v>
      </c>
      <c r="B347" s="43" t="s">
        <v>607</v>
      </c>
      <c r="C347" s="3">
        <v>1288450</v>
      </c>
      <c r="D347" s="3">
        <v>0</v>
      </c>
      <c r="E347" s="3">
        <v>0</v>
      </c>
      <c r="F347" s="3">
        <v>1288450</v>
      </c>
      <c r="G347" s="3">
        <v>0</v>
      </c>
      <c r="H347" s="3">
        <v>1288450</v>
      </c>
    </row>
    <row r="348" spans="1:8" x14ac:dyDescent="0.25">
      <c r="A348" s="3" t="s">
        <v>14</v>
      </c>
      <c r="B348" s="43" t="s">
        <v>609</v>
      </c>
      <c r="C348" s="3">
        <v>2703150</v>
      </c>
      <c r="D348" s="3">
        <v>0</v>
      </c>
      <c r="E348" s="3">
        <v>0</v>
      </c>
      <c r="F348" s="3">
        <v>2703150</v>
      </c>
      <c r="G348" s="3">
        <v>0</v>
      </c>
      <c r="H348" s="3">
        <v>2703150</v>
      </c>
    </row>
    <row r="349" spans="1:8" x14ac:dyDescent="0.25">
      <c r="A349" s="3" t="s">
        <v>14</v>
      </c>
      <c r="B349" s="43" t="s">
        <v>610</v>
      </c>
      <c r="C349" s="3">
        <v>769379112.26999998</v>
      </c>
      <c r="D349" s="3">
        <v>399221418</v>
      </c>
      <c r="E349" s="3">
        <v>1052804793.92</v>
      </c>
      <c r="F349" s="3">
        <v>115795736.35000002</v>
      </c>
      <c r="G349" s="3">
        <v>0</v>
      </c>
      <c r="H349" s="3">
        <v>115795736.35000002</v>
      </c>
    </row>
    <row r="350" spans="1:8" x14ac:dyDescent="0.25">
      <c r="A350" s="3" t="s">
        <v>14</v>
      </c>
      <c r="B350" s="43" t="s">
        <v>612</v>
      </c>
      <c r="C350" s="3">
        <v>55684147</v>
      </c>
      <c r="D350" s="3">
        <v>7956708</v>
      </c>
      <c r="E350" s="3">
        <v>0</v>
      </c>
      <c r="F350" s="3">
        <v>63640855</v>
      </c>
      <c r="G350" s="3">
        <v>0</v>
      </c>
      <c r="H350" s="3">
        <v>63640855</v>
      </c>
    </row>
    <row r="351" spans="1:8" x14ac:dyDescent="0.25">
      <c r="A351" s="3" t="s">
        <v>14</v>
      </c>
      <c r="B351" s="43" t="s">
        <v>613</v>
      </c>
      <c r="C351" s="3">
        <v>27578200</v>
      </c>
      <c r="D351" s="3">
        <v>0</v>
      </c>
      <c r="E351" s="3">
        <v>0</v>
      </c>
      <c r="F351" s="3">
        <v>27578200</v>
      </c>
      <c r="G351" s="3">
        <v>0</v>
      </c>
      <c r="H351" s="3">
        <v>27578200</v>
      </c>
    </row>
    <row r="352" spans="1:8" x14ac:dyDescent="0.25">
      <c r="A352" s="3" t="s">
        <v>14</v>
      </c>
      <c r="B352" s="43" t="s">
        <v>614</v>
      </c>
      <c r="C352" s="3">
        <v>28105947</v>
      </c>
      <c r="D352" s="3">
        <v>7956708</v>
      </c>
      <c r="E352" s="3">
        <v>0</v>
      </c>
      <c r="F352" s="3">
        <v>36062655</v>
      </c>
      <c r="G352" s="3">
        <v>0</v>
      </c>
      <c r="H352" s="3">
        <v>36062655</v>
      </c>
    </row>
    <row r="353" spans="1:8" x14ac:dyDescent="0.25">
      <c r="A353" s="3" t="s">
        <v>14</v>
      </c>
      <c r="B353" s="43">
        <v>5.2</v>
      </c>
      <c r="C353" s="3">
        <v>29487738</v>
      </c>
      <c r="D353" s="3">
        <v>2500000</v>
      </c>
      <c r="E353" s="3">
        <v>0</v>
      </c>
      <c r="F353" s="3">
        <v>31987738</v>
      </c>
      <c r="G353" s="3">
        <v>0</v>
      </c>
      <c r="H353" s="3">
        <v>31987738</v>
      </c>
    </row>
    <row r="354" spans="1:8" x14ac:dyDescent="0.25">
      <c r="A354" s="3" t="s">
        <v>14</v>
      </c>
      <c r="B354" s="43" t="s">
        <v>616</v>
      </c>
      <c r="C354" s="3">
        <v>27000000</v>
      </c>
      <c r="D354" s="3">
        <v>0</v>
      </c>
      <c r="E354" s="3">
        <v>0</v>
      </c>
      <c r="F354" s="3">
        <v>27000000</v>
      </c>
      <c r="G354" s="3">
        <v>0</v>
      </c>
      <c r="H354" s="3">
        <v>27000000</v>
      </c>
    </row>
    <row r="355" spans="1:8" x14ac:dyDescent="0.25">
      <c r="A355" s="3" t="s">
        <v>14</v>
      </c>
      <c r="B355" s="43" t="s">
        <v>617</v>
      </c>
      <c r="C355" s="3">
        <v>27000000</v>
      </c>
      <c r="D355" s="3">
        <v>0</v>
      </c>
      <c r="E355" s="3">
        <v>0</v>
      </c>
      <c r="F355" s="3">
        <v>27000000</v>
      </c>
      <c r="G355" s="3">
        <v>0</v>
      </c>
      <c r="H355" s="3">
        <v>27000000</v>
      </c>
    </row>
    <row r="356" spans="1:8" x14ac:dyDescent="0.25">
      <c r="A356" s="3" t="s">
        <v>14</v>
      </c>
      <c r="B356" s="43" t="s">
        <v>619</v>
      </c>
      <c r="C356" s="3">
        <v>0</v>
      </c>
      <c r="D356" s="3">
        <v>2500000</v>
      </c>
      <c r="E356" s="3">
        <v>0</v>
      </c>
      <c r="F356" s="3">
        <v>2500000</v>
      </c>
      <c r="G356" s="3">
        <v>0</v>
      </c>
      <c r="H356" s="3">
        <v>2500000</v>
      </c>
    </row>
    <row r="357" spans="1:8" x14ac:dyDescent="0.25">
      <c r="A357" s="3" t="s">
        <v>14</v>
      </c>
      <c r="B357" s="43" t="s">
        <v>620</v>
      </c>
      <c r="C357" s="3">
        <v>0</v>
      </c>
      <c r="D357" s="3">
        <v>2500000</v>
      </c>
      <c r="E357" s="3">
        <v>0</v>
      </c>
      <c r="F357" s="3">
        <v>2500000</v>
      </c>
      <c r="G357" s="3">
        <v>0</v>
      </c>
      <c r="H357" s="3">
        <v>2500000</v>
      </c>
    </row>
    <row r="358" spans="1:8" x14ac:dyDescent="0.25">
      <c r="A358" s="3" t="s">
        <v>14</v>
      </c>
      <c r="B358" s="43" t="s">
        <v>621</v>
      </c>
      <c r="C358" s="3">
        <v>2487738</v>
      </c>
      <c r="D358" s="3">
        <v>0</v>
      </c>
      <c r="E358" s="3">
        <v>0</v>
      </c>
      <c r="F358" s="3">
        <v>2487738</v>
      </c>
      <c r="G358" s="3">
        <v>0</v>
      </c>
      <c r="H358" s="3">
        <v>2487738</v>
      </c>
    </row>
    <row r="359" spans="1:8" x14ac:dyDescent="0.25">
      <c r="A359" s="3" t="s">
        <v>14</v>
      </c>
      <c r="B359" s="43" t="s">
        <v>622</v>
      </c>
      <c r="C359" s="3">
        <v>2487738</v>
      </c>
      <c r="D359" s="3">
        <v>0</v>
      </c>
      <c r="E359" s="3">
        <v>0</v>
      </c>
      <c r="F359" s="3">
        <v>2487738</v>
      </c>
      <c r="G359" s="3">
        <v>0</v>
      </c>
      <c r="H359" s="3">
        <v>2487738</v>
      </c>
    </row>
    <row r="360" spans="1:8" x14ac:dyDescent="0.25">
      <c r="A360" s="3" t="s">
        <v>14</v>
      </c>
      <c r="B360" s="43">
        <v>5.3</v>
      </c>
      <c r="C360" s="3">
        <v>105185606.81000002</v>
      </c>
      <c r="D360" s="3">
        <v>33855915.579999998</v>
      </c>
      <c r="E360" s="3">
        <v>0</v>
      </c>
      <c r="F360" s="3">
        <v>139041522.38999999</v>
      </c>
      <c r="G360" s="3">
        <v>0</v>
      </c>
      <c r="H360" s="3">
        <v>139041522.38999999</v>
      </c>
    </row>
    <row r="361" spans="1:8" x14ac:dyDescent="0.25">
      <c r="A361" s="3" t="s">
        <v>14</v>
      </c>
      <c r="B361" s="43" t="s">
        <v>624</v>
      </c>
      <c r="C361" s="3">
        <v>105185606.81000002</v>
      </c>
      <c r="D361" s="3">
        <v>33855915.579999998</v>
      </c>
      <c r="E361" s="3">
        <v>0</v>
      </c>
      <c r="F361" s="3">
        <v>139041522.38999999</v>
      </c>
      <c r="G361" s="3">
        <v>0</v>
      </c>
      <c r="H361" s="3">
        <v>139041522.38999999</v>
      </c>
    </row>
    <row r="362" spans="1:8" x14ac:dyDescent="0.25">
      <c r="A362" s="3" t="s">
        <v>14</v>
      </c>
      <c r="B362" s="43" t="s">
        <v>625</v>
      </c>
      <c r="C362" s="3">
        <v>33237899.100000001</v>
      </c>
      <c r="D362" s="3">
        <v>11079299.699999999</v>
      </c>
      <c r="E362" s="3">
        <v>0</v>
      </c>
      <c r="F362" s="3">
        <v>44317198.799999997</v>
      </c>
      <c r="G362" s="3">
        <v>0</v>
      </c>
      <c r="H362" s="3">
        <v>44317198.799999997</v>
      </c>
    </row>
    <row r="363" spans="1:8" x14ac:dyDescent="0.25">
      <c r="A363" s="3" t="s">
        <v>14</v>
      </c>
      <c r="B363" s="43" t="s">
        <v>1338</v>
      </c>
      <c r="C363" s="3">
        <v>9964119.75</v>
      </c>
      <c r="D363" s="3">
        <v>0</v>
      </c>
      <c r="E363" s="3">
        <v>0</v>
      </c>
      <c r="F363" s="3">
        <v>9964119.75</v>
      </c>
      <c r="G363" s="3">
        <v>0</v>
      </c>
      <c r="H363" s="3">
        <v>9964119.75</v>
      </c>
    </row>
    <row r="364" spans="1:8" x14ac:dyDescent="0.25">
      <c r="A364" s="3" t="s">
        <v>14</v>
      </c>
      <c r="B364" s="43" t="s">
        <v>626</v>
      </c>
      <c r="C364" s="3">
        <v>1283229.45</v>
      </c>
      <c r="D364" s="3">
        <v>848528.35</v>
      </c>
      <c r="E364" s="3">
        <v>0</v>
      </c>
      <c r="F364" s="3">
        <v>2131757.7999999998</v>
      </c>
      <c r="G364" s="3">
        <v>0</v>
      </c>
      <c r="H364" s="3">
        <v>2131757.7999999998</v>
      </c>
    </row>
    <row r="365" spans="1:8" x14ac:dyDescent="0.25">
      <c r="A365" s="3" t="s">
        <v>14</v>
      </c>
      <c r="B365" s="43" t="s">
        <v>627</v>
      </c>
      <c r="C365" s="3">
        <v>32920001.030000001</v>
      </c>
      <c r="D365" s="3">
        <v>207496.68</v>
      </c>
      <c r="E365" s="3">
        <v>0</v>
      </c>
      <c r="F365" s="3">
        <v>33127497.710000001</v>
      </c>
      <c r="G365" s="3">
        <v>0</v>
      </c>
      <c r="H365" s="3">
        <v>33127497.710000001</v>
      </c>
    </row>
    <row r="366" spans="1:8" x14ac:dyDescent="0.25">
      <c r="A366" s="3" t="s">
        <v>14</v>
      </c>
      <c r="B366" s="43" t="s">
        <v>628</v>
      </c>
      <c r="C366" s="3">
        <v>27780357.48</v>
      </c>
      <c r="D366" s="3">
        <v>21720590.850000001</v>
      </c>
      <c r="E366" s="3">
        <v>0</v>
      </c>
      <c r="F366" s="3">
        <v>49500948.329999998</v>
      </c>
      <c r="G366" s="3">
        <v>0</v>
      </c>
      <c r="H366" s="3">
        <v>49500948.329999998</v>
      </c>
    </row>
    <row r="367" spans="1:8" x14ac:dyDescent="0.25">
      <c r="A367" s="3" t="s">
        <v>14</v>
      </c>
      <c r="B367" s="43">
        <v>5.4</v>
      </c>
      <c r="C367" s="3">
        <v>326298292</v>
      </c>
      <c r="D367" s="3">
        <v>20000000</v>
      </c>
      <c r="E367" s="3">
        <v>0</v>
      </c>
      <c r="F367" s="3">
        <v>346298292</v>
      </c>
      <c r="G367" s="3">
        <v>0</v>
      </c>
      <c r="H367" s="3">
        <v>346298292</v>
      </c>
    </row>
    <row r="368" spans="1:8" x14ac:dyDescent="0.25">
      <c r="A368" s="3" t="s">
        <v>14</v>
      </c>
      <c r="B368" s="43" t="s">
        <v>632</v>
      </c>
      <c r="C368" s="3">
        <v>326298292</v>
      </c>
      <c r="D368" s="3">
        <v>20000000</v>
      </c>
      <c r="E368" s="3">
        <v>0</v>
      </c>
      <c r="F368" s="3">
        <v>346298292</v>
      </c>
      <c r="G368" s="3">
        <v>0</v>
      </c>
      <c r="H368" s="3">
        <v>346298292</v>
      </c>
    </row>
    <row r="369" spans="1:8" x14ac:dyDescent="0.25">
      <c r="A369" s="3" t="s">
        <v>14</v>
      </c>
      <c r="B369" s="43" t="s">
        <v>633</v>
      </c>
      <c r="C369" s="3">
        <v>20000000</v>
      </c>
      <c r="D369" s="3">
        <v>20000000</v>
      </c>
      <c r="E369" s="3">
        <v>0</v>
      </c>
      <c r="F369" s="3">
        <v>40000000</v>
      </c>
      <c r="G369" s="3">
        <v>0</v>
      </c>
      <c r="H369" s="3">
        <v>40000000</v>
      </c>
    </row>
    <row r="370" spans="1:8" x14ac:dyDescent="0.25">
      <c r="A370" s="3" t="s">
        <v>14</v>
      </c>
      <c r="B370" s="43" t="s">
        <v>635</v>
      </c>
      <c r="C370" s="3">
        <v>306298292</v>
      </c>
      <c r="D370" s="3">
        <v>0</v>
      </c>
      <c r="E370" s="3">
        <v>0</v>
      </c>
      <c r="F370" s="3">
        <v>306298292</v>
      </c>
      <c r="G370" s="3">
        <v>0</v>
      </c>
      <c r="H370" s="3">
        <v>306298292</v>
      </c>
    </row>
    <row r="371" spans="1:8" x14ac:dyDescent="0.25">
      <c r="A371" s="3" t="s">
        <v>14</v>
      </c>
      <c r="B371" s="43">
        <v>5.5</v>
      </c>
      <c r="C371" s="3">
        <v>6699302702.9499989</v>
      </c>
      <c r="D371" s="3">
        <v>3650071861.3200002</v>
      </c>
      <c r="E371" s="3">
        <v>7956708</v>
      </c>
      <c r="F371" s="3">
        <v>10341417856.27</v>
      </c>
      <c r="G371" s="3">
        <v>0</v>
      </c>
      <c r="H371" s="3">
        <v>10341417856.27</v>
      </c>
    </row>
    <row r="372" spans="1:8" x14ac:dyDescent="0.25">
      <c r="A372" s="3" t="s">
        <v>14</v>
      </c>
      <c r="B372" s="43" t="s">
        <v>638</v>
      </c>
      <c r="C372" s="3">
        <v>291555379.19999999</v>
      </c>
      <c r="D372" s="3">
        <v>436682527.85000002</v>
      </c>
      <c r="E372" s="3">
        <v>0</v>
      </c>
      <c r="F372" s="3">
        <v>728237907.05000007</v>
      </c>
      <c r="G372" s="3">
        <v>0</v>
      </c>
      <c r="H372" s="3">
        <v>728237907.05000007</v>
      </c>
    </row>
    <row r="373" spans="1:8" x14ac:dyDescent="0.25">
      <c r="A373" s="3" t="s">
        <v>14</v>
      </c>
      <c r="B373" s="43" t="s">
        <v>640</v>
      </c>
      <c r="C373" s="3">
        <v>0</v>
      </c>
      <c r="D373" s="3">
        <v>104700637.84999999</v>
      </c>
      <c r="E373" s="3">
        <v>0</v>
      </c>
      <c r="F373" s="3">
        <v>104700637.84999999</v>
      </c>
      <c r="G373" s="3">
        <v>0</v>
      </c>
      <c r="H373" s="3">
        <v>104700637.84999999</v>
      </c>
    </row>
    <row r="374" spans="1:8" x14ac:dyDescent="0.25">
      <c r="A374" s="3" t="s">
        <v>14</v>
      </c>
      <c r="B374" s="43" t="s">
        <v>641</v>
      </c>
      <c r="C374" s="3">
        <v>291555379.19999999</v>
      </c>
      <c r="D374" s="3">
        <v>331981890</v>
      </c>
      <c r="E374" s="3">
        <v>0</v>
      </c>
      <c r="F374" s="3">
        <v>623537269.20000005</v>
      </c>
      <c r="G374" s="3">
        <v>0</v>
      </c>
      <c r="H374" s="3">
        <v>623537269.20000005</v>
      </c>
    </row>
    <row r="375" spans="1:8" x14ac:dyDescent="0.25">
      <c r="A375" s="3" t="s">
        <v>14</v>
      </c>
      <c r="B375" s="43" t="s">
        <v>642</v>
      </c>
      <c r="C375" s="3">
        <v>5027109354.7299995</v>
      </c>
      <c r="D375" s="3">
        <v>1745185277.6700001</v>
      </c>
      <c r="E375" s="3">
        <v>7956708</v>
      </c>
      <c r="F375" s="3">
        <v>6764337924.3999996</v>
      </c>
      <c r="G375" s="3">
        <v>0</v>
      </c>
      <c r="H375" s="3">
        <v>6764337924.3999996</v>
      </c>
    </row>
    <row r="376" spans="1:8" x14ac:dyDescent="0.25">
      <c r="A376" s="3" t="s">
        <v>14</v>
      </c>
      <c r="B376" s="43" t="s">
        <v>644</v>
      </c>
      <c r="C376" s="3">
        <v>5000000</v>
      </c>
      <c r="D376" s="3">
        <v>0</v>
      </c>
      <c r="E376" s="3">
        <v>0</v>
      </c>
      <c r="F376" s="3">
        <v>5000000</v>
      </c>
      <c r="G376" s="3">
        <v>0</v>
      </c>
      <c r="H376" s="3">
        <v>5000000</v>
      </c>
    </row>
    <row r="377" spans="1:8" x14ac:dyDescent="0.25">
      <c r="A377" s="3" t="s">
        <v>14</v>
      </c>
      <c r="B377" s="43" t="s">
        <v>645</v>
      </c>
      <c r="C377" s="3">
        <v>10721100</v>
      </c>
      <c r="D377" s="3">
        <v>0</v>
      </c>
      <c r="E377" s="3">
        <v>0</v>
      </c>
      <c r="F377" s="3">
        <v>10721100</v>
      </c>
      <c r="G377" s="3">
        <v>0</v>
      </c>
      <c r="H377" s="3">
        <v>10721100</v>
      </c>
    </row>
    <row r="378" spans="1:8" x14ac:dyDescent="0.25">
      <c r="A378" s="3" t="s">
        <v>14</v>
      </c>
      <c r="B378" s="43" t="s">
        <v>646</v>
      </c>
      <c r="C378" s="3">
        <v>19299694</v>
      </c>
      <c r="D378" s="3">
        <v>8000000</v>
      </c>
      <c r="E378" s="3">
        <v>0</v>
      </c>
      <c r="F378" s="3">
        <v>27299694</v>
      </c>
      <c r="G378" s="3">
        <v>0</v>
      </c>
      <c r="H378" s="3">
        <v>27299694</v>
      </c>
    </row>
    <row r="379" spans="1:8" x14ac:dyDescent="0.25">
      <c r="A379" s="3" t="s">
        <v>14</v>
      </c>
      <c r="B379" s="43" t="s">
        <v>648</v>
      </c>
      <c r="C379" s="3">
        <v>4695551503.2299995</v>
      </c>
      <c r="D379" s="3">
        <v>1594526268.4000001</v>
      </c>
      <c r="E379" s="3">
        <v>7956708</v>
      </c>
      <c r="F379" s="3">
        <v>6282121063.6299992</v>
      </c>
      <c r="G379" s="3">
        <v>0</v>
      </c>
      <c r="H379" s="3">
        <v>6282121063.6299992</v>
      </c>
    </row>
    <row r="380" spans="1:8" x14ac:dyDescent="0.25">
      <c r="A380" s="3" t="s">
        <v>14</v>
      </c>
      <c r="B380" s="43" t="s">
        <v>649</v>
      </c>
      <c r="C380" s="3">
        <v>0</v>
      </c>
      <c r="D380" s="3">
        <v>26553.27</v>
      </c>
      <c r="E380" s="3">
        <v>0</v>
      </c>
      <c r="F380" s="3">
        <v>26553.27</v>
      </c>
      <c r="G380" s="3">
        <v>0</v>
      </c>
      <c r="H380" s="3">
        <v>26553.27</v>
      </c>
    </row>
    <row r="381" spans="1:8" x14ac:dyDescent="0.25">
      <c r="A381" s="3" t="s">
        <v>14</v>
      </c>
      <c r="B381" s="43" t="s">
        <v>651</v>
      </c>
      <c r="C381" s="3">
        <v>296537057.5</v>
      </c>
      <c r="D381" s="3">
        <v>142632456</v>
      </c>
      <c r="E381" s="3">
        <v>0</v>
      </c>
      <c r="F381" s="3">
        <v>439169513.5</v>
      </c>
      <c r="G381" s="3">
        <v>0</v>
      </c>
      <c r="H381" s="3">
        <v>439169513.5</v>
      </c>
    </row>
    <row r="382" spans="1:8" x14ac:dyDescent="0.25">
      <c r="A382" s="3" t="s">
        <v>14</v>
      </c>
      <c r="B382" s="43" t="s">
        <v>653</v>
      </c>
      <c r="C382" s="3">
        <v>300254827.01999998</v>
      </c>
      <c r="D382" s="3">
        <v>94817355.799999997</v>
      </c>
      <c r="E382" s="3">
        <v>0</v>
      </c>
      <c r="F382" s="3">
        <v>395072182.81999999</v>
      </c>
      <c r="G382" s="3">
        <v>0</v>
      </c>
      <c r="H382" s="3">
        <v>395072182.81999999</v>
      </c>
    </row>
    <row r="383" spans="1:8" x14ac:dyDescent="0.25">
      <c r="A383" s="3" t="s">
        <v>14</v>
      </c>
      <c r="B383" s="43" t="s">
        <v>655</v>
      </c>
      <c r="C383" s="3">
        <v>300254827.01999998</v>
      </c>
      <c r="D383" s="3">
        <v>94817355.799999997</v>
      </c>
      <c r="E383" s="3">
        <v>0</v>
      </c>
      <c r="F383" s="3">
        <v>395072182.81999999</v>
      </c>
      <c r="G383" s="3">
        <v>0</v>
      </c>
      <c r="H383" s="3">
        <v>395072182.81999999</v>
      </c>
    </row>
    <row r="384" spans="1:8" x14ac:dyDescent="0.25">
      <c r="A384" s="3" t="s">
        <v>14</v>
      </c>
      <c r="B384" s="43" t="s">
        <v>656</v>
      </c>
      <c r="C384" s="3">
        <v>8100000</v>
      </c>
      <c r="D384" s="3">
        <v>22632178</v>
      </c>
      <c r="E384" s="3">
        <v>0</v>
      </c>
      <c r="F384" s="3">
        <v>30732178</v>
      </c>
      <c r="G384" s="3">
        <v>0</v>
      </c>
      <c r="H384" s="3">
        <v>30732178</v>
      </c>
    </row>
    <row r="385" spans="1:8" x14ac:dyDescent="0.25">
      <c r="A385" s="3" t="s">
        <v>14</v>
      </c>
      <c r="B385" s="43" t="s">
        <v>658</v>
      </c>
      <c r="C385" s="3">
        <v>8100000</v>
      </c>
      <c r="D385" s="3">
        <v>2700000</v>
      </c>
      <c r="E385" s="3">
        <v>0</v>
      </c>
      <c r="F385" s="3">
        <v>10800000</v>
      </c>
      <c r="G385" s="3">
        <v>0</v>
      </c>
      <c r="H385" s="3">
        <v>10800000</v>
      </c>
    </row>
    <row r="386" spans="1:8" x14ac:dyDescent="0.25">
      <c r="A386" s="3" t="s">
        <v>14</v>
      </c>
      <c r="B386" s="43" t="s">
        <v>659</v>
      </c>
      <c r="C386" s="3">
        <v>0</v>
      </c>
      <c r="D386" s="3">
        <v>19932178</v>
      </c>
      <c r="E386" s="3">
        <v>0</v>
      </c>
      <c r="F386" s="3">
        <v>19932178</v>
      </c>
      <c r="G386" s="3">
        <v>0</v>
      </c>
      <c r="H386" s="3">
        <v>19932178</v>
      </c>
    </row>
    <row r="387" spans="1:8" x14ac:dyDescent="0.25">
      <c r="A387" s="3" t="s">
        <v>14</v>
      </c>
      <c r="B387" s="43" t="s">
        <v>660</v>
      </c>
      <c r="C387" s="3">
        <v>138731713</v>
      </c>
      <c r="D387" s="3">
        <v>281093954</v>
      </c>
      <c r="E387" s="3">
        <v>0</v>
      </c>
      <c r="F387" s="3">
        <v>419825667</v>
      </c>
      <c r="G387" s="3">
        <v>0</v>
      </c>
      <c r="H387" s="3">
        <v>419825667</v>
      </c>
    </row>
    <row r="388" spans="1:8" x14ac:dyDescent="0.25">
      <c r="A388" s="3" t="s">
        <v>14</v>
      </c>
      <c r="B388" s="43" t="s">
        <v>662</v>
      </c>
      <c r="C388" s="3">
        <v>138731713</v>
      </c>
      <c r="D388" s="3">
        <v>281093954</v>
      </c>
      <c r="E388" s="3">
        <v>0</v>
      </c>
      <c r="F388" s="3">
        <v>419825667</v>
      </c>
      <c r="G388" s="3">
        <v>0</v>
      </c>
      <c r="H388" s="3">
        <v>419825667</v>
      </c>
    </row>
    <row r="389" spans="1:8" x14ac:dyDescent="0.25">
      <c r="A389" s="3" t="s">
        <v>14</v>
      </c>
      <c r="B389" s="43" t="s">
        <v>663</v>
      </c>
      <c r="C389" s="3">
        <v>824520230</v>
      </c>
      <c r="D389" s="3">
        <v>843866340</v>
      </c>
      <c r="E389" s="3">
        <v>0</v>
      </c>
      <c r="F389" s="3">
        <v>1668386570</v>
      </c>
      <c r="G389" s="3">
        <v>0</v>
      </c>
      <c r="H389" s="3">
        <v>1668386570</v>
      </c>
    </row>
    <row r="390" spans="1:8" x14ac:dyDescent="0.25">
      <c r="A390" s="3" t="s">
        <v>14</v>
      </c>
      <c r="B390" s="43" t="s">
        <v>665</v>
      </c>
      <c r="C390" s="3">
        <v>805736897</v>
      </c>
      <c r="D390" s="3">
        <v>834866340</v>
      </c>
      <c r="E390" s="3">
        <v>0</v>
      </c>
      <c r="F390" s="3">
        <v>1640603237</v>
      </c>
      <c r="G390" s="3">
        <v>0</v>
      </c>
      <c r="H390" s="3">
        <v>1640603237</v>
      </c>
    </row>
    <row r="391" spans="1:8" x14ac:dyDescent="0.25">
      <c r="A391" s="3" t="s">
        <v>14</v>
      </c>
      <c r="B391" s="43" t="s">
        <v>666</v>
      </c>
      <c r="C391" s="3">
        <v>18783333</v>
      </c>
      <c r="D391" s="3">
        <v>9000000</v>
      </c>
      <c r="E391" s="3">
        <v>0</v>
      </c>
      <c r="F391" s="3">
        <v>27783333</v>
      </c>
      <c r="G391" s="3">
        <v>0</v>
      </c>
      <c r="H391" s="3">
        <v>27783333</v>
      </c>
    </row>
    <row r="392" spans="1:8" x14ac:dyDescent="0.25">
      <c r="A392" s="3" t="s">
        <v>14</v>
      </c>
      <c r="B392" s="43" t="s">
        <v>668</v>
      </c>
      <c r="C392" s="3">
        <v>109031199</v>
      </c>
      <c r="D392" s="3">
        <v>225794228</v>
      </c>
      <c r="E392" s="3">
        <v>0</v>
      </c>
      <c r="F392" s="3">
        <v>334825427</v>
      </c>
      <c r="G392" s="3">
        <v>0</v>
      </c>
      <c r="H392" s="3">
        <v>334825427</v>
      </c>
    </row>
    <row r="393" spans="1:8" x14ac:dyDescent="0.25">
      <c r="A393" s="3" t="s">
        <v>14</v>
      </c>
      <c r="B393" s="43" t="s">
        <v>670</v>
      </c>
      <c r="C393" s="3">
        <v>18924240</v>
      </c>
      <c r="D393" s="3">
        <v>120000000</v>
      </c>
      <c r="E393" s="3">
        <v>0</v>
      </c>
      <c r="F393" s="3">
        <v>138924240</v>
      </c>
      <c r="G393" s="3">
        <v>0</v>
      </c>
      <c r="H393" s="3">
        <v>138924240</v>
      </c>
    </row>
    <row r="394" spans="1:8" x14ac:dyDescent="0.25">
      <c r="A394" s="3" t="s">
        <v>14</v>
      </c>
      <c r="B394" s="43" t="s">
        <v>672</v>
      </c>
      <c r="C394" s="3">
        <v>16950000</v>
      </c>
      <c r="D394" s="3">
        <v>0</v>
      </c>
      <c r="E394" s="3">
        <v>0</v>
      </c>
      <c r="F394" s="3">
        <v>16950000</v>
      </c>
      <c r="G394" s="3">
        <v>0</v>
      </c>
      <c r="H394" s="3">
        <v>16950000</v>
      </c>
    </row>
    <row r="395" spans="1:8" x14ac:dyDescent="0.25">
      <c r="A395" s="3" t="s">
        <v>14</v>
      </c>
      <c r="B395" s="43" t="s">
        <v>673</v>
      </c>
      <c r="C395" s="3">
        <v>73156959</v>
      </c>
      <c r="D395" s="3">
        <v>9446666</v>
      </c>
      <c r="E395" s="3">
        <v>0</v>
      </c>
      <c r="F395" s="3">
        <v>82603625</v>
      </c>
      <c r="G395" s="3">
        <v>0</v>
      </c>
      <c r="H395" s="3">
        <v>82603625</v>
      </c>
    </row>
    <row r="396" spans="1:8" x14ac:dyDescent="0.25">
      <c r="A396" s="3" t="s">
        <v>14</v>
      </c>
      <c r="B396" s="43" t="s">
        <v>675</v>
      </c>
      <c r="C396" s="3">
        <v>0</v>
      </c>
      <c r="D396" s="3">
        <v>96347562</v>
      </c>
      <c r="E396" s="3">
        <v>0</v>
      </c>
      <c r="F396" s="3">
        <v>96347562</v>
      </c>
      <c r="G396" s="3">
        <v>0</v>
      </c>
      <c r="H396" s="3">
        <v>96347562</v>
      </c>
    </row>
    <row r="397" spans="1:8" x14ac:dyDescent="0.25">
      <c r="A397" s="3" t="s">
        <v>14</v>
      </c>
      <c r="B397" s="43">
        <v>5.8</v>
      </c>
      <c r="C397" s="3">
        <v>345370932.40999997</v>
      </c>
      <c r="D397" s="3">
        <v>4277655.4800000004</v>
      </c>
      <c r="E397" s="3">
        <v>22584714</v>
      </c>
      <c r="F397" s="3">
        <v>327063873.88999999</v>
      </c>
      <c r="G397" s="3">
        <v>0</v>
      </c>
      <c r="H397" s="3">
        <v>327063873.88999999</v>
      </c>
    </row>
    <row r="398" spans="1:8" x14ac:dyDescent="0.25">
      <c r="A398" s="3" t="s">
        <v>14</v>
      </c>
      <c r="B398" s="43" t="s">
        <v>678</v>
      </c>
      <c r="C398" s="3">
        <v>289199</v>
      </c>
      <c r="D398" s="3">
        <v>98142</v>
      </c>
      <c r="E398" s="3">
        <v>0</v>
      </c>
      <c r="F398" s="3">
        <v>387341</v>
      </c>
      <c r="G398" s="3">
        <v>0</v>
      </c>
      <c r="H398" s="3">
        <v>387341</v>
      </c>
    </row>
    <row r="399" spans="1:8" x14ac:dyDescent="0.25">
      <c r="A399" s="3" t="s">
        <v>14</v>
      </c>
      <c r="B399" s="43" t="s">
        <v>679</v>
      </c>
      <c r="C399" s="3">
        <v>289199</v>
      </c>
      <c r="D399" s="3">
        <v>98142</v>
      </c>
      <c r="E399" s="3">
        <v>0</v>
      </c>
      <c r="F399" s="3">
        <v>387341</v>
      </c>
      <c r="G399" s="3">
        <v>0</v>
      </c>
      <c r="H399" s="3">
        <v>387341</v>
      </c>
    </row>
    <row r="400" spans="1:8" x14ac:dyDescent="0.25">
      <c r="A400" s="3" t="s">
        <v>14</v>
      </c>
      <c r="B400" s="43" t="s">
        <v>681</v>
      </c>
      <c r="C400" s="3">
        <v>7358344.0800000001</v>
      </c>
      <c r="D400" s="3">
        <v>2126039.39</v>
      </c>
      <c r="E400" s="3">
        <v>41500</v>
      </c>
      <c r="F400" s="3">
        <v>9442883.4700000007</v>
      </c>
      <c r="G400" s="3">
        <v>0</v>
      </c>
      <c r="H400" s="3">
        <v>9442883.4700000007</v>
      </c>
    </row>
    <row r="401" spans="1:8" x14ac:dyDescent="0.25">
      <c r="A401" s="3" t="s">
        <v>14</v>
      </c>
      <c r="B401" s="43" t="s">
        <v>683</v>
      </c>
      <c r="C401" s="3">
        <v>7316844.0800000001</v>
      </c>
      <c r="D401" s="3">
        <v>2126039.39</v>
      </c>
      <c r="E401" s="3">
        <v>0</v>
      </c>
      <c r="F401" s="3">
        <v>9442883.4700000007</v>
      </c>
      <c r="G401" s="3">
        <v>0</v>
      </c>
      <c r="H401" s="3">
        <v>9442883.4700000007</v>
      </c>
    </row>
    <row r="402" spans="1:8" x14ac:dyDescent="0.25">
      <c r="A402" s="3" t="s">
        <v>14</v>
      </c>
      <c r="B402" s="43" t="s">
        <v>685</v>
      </c>
      <c r="C402" s="3">
        <v>41500</v>
      </c>
      <c r="D402" s="3">
        <v>0</v>
      </c>
      <c r="E402" s="3">
        <v>41500</v>
      </c>
      <c r="F402" s="3">
        <v>0</v>
      </c>
      <c r="G402" s="3">
        <v>0</v>
      </c>
      <c r="H402" s="3">
        <v>0</v>
      </c>
    </row>
    <row r="403" spans="1:8" x14ac:dyDescent="0.25">
      <c r="A403" s="3" t="s">
        <v>14</v>
      </c>
      <c r="B403" s="43" t="s">
        <v>687</v>
      </c>
      <c r="C403" s="3">
        <v>3204873</v>
      </c>
      <c r="D403" s="3">
        <v>0</v>
      </c>
      <c r="E403" s="3">
        <v>0</v>
      </c>
      <c r="F403" s="3">
        <v>3204873</v>
      </c>
      <c r="G403" s="3">
        <v>0</v>
      </c>
      <c r="H403" s="3">
        <v>3204873</v>
      </c>
    </row>
    <row r="404" spans="1:8" x14ac:dyDescent="0.25">
      <c r="A404" s="3" t="s">
        <v>14</v>
      </c>
      <c r="B404" s="43" t="s">
        <v>688</v>
      </c>
      <c r="C404" s="3">
        <v>3204873</v>
      </c>
      <c r="D404" s="3">
        <v>0</v>
      </c>
      <c r="E404" s="3">
        <v>0</v>
      </c>
      <c r="F404" s="3">
        <v>3204873</v>
      </c>
      <c r="G404" s="3">
        <v>0</v>
      </c>
      <c r="H404" s="3">
        <v>3204873</v>
      </c>
    </row>
    <row r="405" spans="1:8" x14ac:dyDescent="0.25">
      <c r="A405" s="3" t="s">
        <v>14</v>
      </c>
      <c r="B405" s="43" t="s">
        <v>690</v>
      </c>
      <c r="C405" s="3">
        <v>3319065</v>
      </c>
      <c r="D405" s="3">
        <v>2050000</v>
      </c>
      <c r="E405" s="3">
        <v>44346</v>
      </c>
      <c r="F405" s="3">
        <v>5324719</v>
      </c>
      <c r="G405" s="3">
        <v>0</v>
      </c>
      <c r="H405" s="3">
        <v>5324719</v>
      </c>
    </row>
    <row r="406" spans="1:8" x14ac:dyDescent="0.25">
      <c r="A406" s="3" t="s">
        <v>14</v>
      </c>
      <c r="B406" s="43" t="s">
        <v>692</v>
      </c>
      <c r="C406" s="3">
        <v>3319065</v>
      </c>
      <c r="D406" s="3">
        <v>2050000</v>
      </c>
      <c r="E406" s="3">
        <v>44346</v>
      </c>
      <c r="F406" s="3">
        <v>5324719</v>
      </c>
      <c r="G406" s="3">
        <v>0</v>
      </c>
      <c r="H406" s="3">
        <v>5324719</v>
      </c>
    </row>
    <row r="407" spans="1:8" x14ac:dyDescent="0.25">
      <c r="A407" s="3" t="s">
        <v>14</v>
      </c>
      <c r="B407" s="43" t="s">
        <v>694</v>
      </c>
      <c r="C407" s="3">
        <v>986</v>
      </c>
      <c r="D407" s="3">
        <v>3474.09</v>
      </c>
      <c r="E407" s="3">
        <v>0</v>
      </c>
      <c r="F407" s="3">
        <v>4460.09</v>
      </c>
      <c r="G407" s="3">
        <v>0</v>
      </c>
      <c r="H407" s="3">
        <v>4460.09</v>
      </c>
    </row>
    <row r="408" spans="1:8" x14ac:dyDescent="0.25">
      <c r="A408" s="3" t="s">
        <v>14</v>
      </c>
      <c r="B408" s="43" t="s">
        <v>695</v>
      </c>
      <c r="C408" s="3">
        <v>986</v>
      </c>
      <c r="D408" s="3">
        <v>3474.09</v>
      </c>
      <c r="E408" s="3">
        <v>0</v>
      </c>
      <c r="F408" s="3">
        <v>4460.09</v>
      </c>
      <c r="G408" s="3">
        <v>0</v>
      </c>
      <c r="H408" s="3">
        <v>4460.09</v>
      </c>
    </row>
    <row r="409" spans="1:8" x14ac:dyDescent="0.25">
      <c r="A409" s="3" t="s">
        <v>14</v>
      </c>
      <c r="B409" s="43" t="s">
        <v>697</v>
      </c>
      <c r="C409" s="3">
        <v>331198465.32999998</v>
      </c>
      <c r="D409" s="3">
        <v>0</v>
      </c>
      <c r="E409" s="3">
        <v>22498868</v>
      </c>
      <c r="F409" s="3">
        <v>308699597.32999998</v>
      </c>
      <c r="G409" s="3">
        <v>0</v>
      </c>
      <c r="H409" s="3">
        <v>308699597.32999998</v>
      </c>
    </row>
    <row r="410" spans="1:8" x14ac:dyDescent="0.25">
      <c r="A410" s="3" t="s">
        <v>14</v>
      </c>
      <c r="B410" s="43" t="s">
        <v>698</v>
      </c>
      <c r="C410" s="3">
        <v>100193</v>
      </c>
      <c r="D410" s="3">
        <v>0</v>
      </c>
      <c r="E410" s="3">
        <v>0</v>
      </c>
      <c r="F410" s="3">
        <v>100193</v>
      </c>
      <c r="G410" s="3">
        <v>0</v>
      </c>
      <c r="H410" s="3">
        <v>100193</v>
      </c>
    </row>
    <row r="411" spans="1:8" x14ac:dyDescent="0.25">
      <c r="A411" s="3" t="s">
        <v>14</v>
      </c>
      <c r="B411" s="43" t="s">
        <v>700</v>
      </c>
      <c r="C411" s="3">
        <v>331093773</v>
      </c>
      <c r="D411" s="3">
        <v>0</v>
      </c>
      <c r="E411" s="3">
        <v>22498868</v>
      </c>
      <c r="F411" s="3">
        <v>308594905</v>
      </c>
      <c r="G411" s="3">
        <v>0</v>
      </c>
      <c r="H411" s="3">
        <v>308594905</v>
      </c>
    </row>
    <row r="412" spans="1:8" x14ac:dyDescent="0.25">
      <c r="A412" s="3" t="s">
        <v>14</v>
      </c>
      <c r="B412" s="43" t="s">
        <v>702</v>
      </c>
      <c r="C412" s="3">
        <v>4499.33</v>
      </c>
      <c r="D412" s="3">
        <v>0</v>
      </c>
      <c r="E412" s="3">
        <v>0</v>
      </c>
      <c r="F412" s="3">
        <v>4499.33</v>
      </c>
      <c r="G412" s="3">
        <v>0</v>
      </c>
      <c r="H412" s="3">
        <v>4499.33</v>
      </c>
    </row>
    <row r="413" spans="1:8" x14ac:dyDescent="0.25">
      <c r="A413" s="3" t="s">
        <v>14</v>
      </c>
      <c r="B413" s="43">
        <v>5.9</v>
      </c>
      <c r="C413" s="3">
        <v>0</v>
      </c>
      <c r="D413" s="3">
        <v>3227849228.6499996</v>
      </c>
      <c r="E413" s="3">
        <v>0</v>
      </c>
      <c r="F413" s="3">
        <v>3227849228.6499996</v>
      </c>
      <c r="G413" s="3">
        <v>0</v>
      </c>
      <c r="H413" s="3">
        <v>3227849228.6499996</v>
      </c>
    </row>
    <row r="414" spans="1:8" x14ac:dyDescent="0.25">
      <c r="A414" s="3" t="s">
        <v>14</v>
      </c>
      <c r="B414" s="43" t="s">
        <v>1409</v>
      </c>
      <c r="C414" s="3">
        <v>0</v>
      </c>
      <c r="D414" s="3">
        <v>3227849228.6499996</v>
      </c>
      <c r="E414" s="3">
        <v>0</v>
      </c>
      <c r="F414" s="3">
        <v>3227849228.6499996</v>
      </c>
      <c r="G414" s="3">
        <v>0</v>
      </c>
      <c r="H414" s="3">
        <v>3227849228.6499996</v>
      </c>
    </row>
    <row r="415" spans="1:8" x14ac:dyDescent="0.25">
      <c r="A415" s="3" t="s">
        <v>14</v>
      </c>
      <c r="B415" s="43" t="s">
        <v>1415</v>
      </c>
      <c r="C415" s="3">
        <v>0</v>
      </c>
      <c r="D415" s="3">
        <v>3227849228.6499996</v>
      </c>
      <c r="E415" s="3">
        <v>0</v>
      </c>
      <c r="F415" s="3">
        <v>3227849228.6499996</v>
      </c>
      <c r="G415" s="3">
        <v>0</v>
      </c>
      <c r="H415" s="3">
        <v>3227849228.6499996</v>
      </c>
    </row>
    <row r="416" spans="1:8" x14ac:dyDescent="0.25">
      <c r="A416" s="3"/>
      <c r="B416" s="43"/>
    </row>
    <row r="417" spans="1:2" x14ac:dyDescent="0.25">
      <c r="A417" s="3"/>
      <c r="B417" s="43"/>
    </row>
    <row r="418" spans="1:2" x14ac:dyDescent="0.25">
      <c r="A418" s="3"/>
      <c r="B418" s="43"/>
    </row>
    <row r="419" spans="1:2" x14ac:dyDescent="0.25">
      <c r="A419" s="3"/>
      <c r="B419" s="43"/>
    </row>
    <row r="420" spans="1:2" x14ac:dyDescent="0.25">
      <c r="A420" s="3"/>
      <c r="B420" s="43"/>
    </row>
    <row r="421" spans="1:2" x14ac:dyDescent="0.25">
      <c r="A421" s="3"/>
      <c r="B421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5"/>
  <sheetViews>
    <sheetView tabSelected="1" topLeftCell="A413" workbookViewId="0">
      <selection activeCell="L446" sqref="L446"/>
    </sheetView>
  </sheetViews>
  <sheetFormatPr baseColWidth="10" defaultRowHeight="15" customHeight="1" x14ac:dyDescent="0.25"/>
  <cols>
    <col min="1" max="1" width="11.42578125" style="24" customWidth="1"/>
    <col min="2" max="2" width="0.28515625" style="24" customWidth="1"/>
    <col min="3" max="3" width="14.5703125" style="24" bestFit="1" customWidth="1"/>
    <col min="4" max="4" width="19.140625" style="12" customWidth="1"/>
    <col min="5" max="5" width="6.140625" style="12" customWidth="1"/>
    <col min="6" max="6" width="11.42578125" style="12"/>
    <col min="7" max="7" width="14.28515625" style="12" bestFit="1" customWidth="1"/>
    <col min="8" max="8" width="16" style="12" customWidth="1"/>
    <col min="9" max="9" width="15.28515625" style="12" customWidth="1"/>
    <col min="10" max="10" width="16.85546875" style="12" customWidth="1"/>
    <col min="11" max="11" width="17.7109375" style="12" customWidth="1"/>
    <col min="12" max="16384" width="11.42578125" style="12"/>
  </cols>
  <sheetData>
    <row r="1" spans="1:12" ht="15" customHeight="1" thickBot="1" x14ac:dyDescent="0.3">
      <c r="B1" s="50"/>
      <c r="D1" s="11"/>
      <c r="E1" s="11"/>
    </row>
    <row r="2" spans="1:12" ht="15" customHeight="1" thickBot="1" x14ac:dyDescent="0.3">
      <c r="A2" s="51" t="s">
        <v>1419</v>
      </c>
      <c r="B2" s="51" t="s">
        <v>1420</v>
      </c>
      <c r="C2" s="51" t="s">
        <v>1418</v>
      </c>
      <c r="D2" s="11"/>
      <c r="E2" s="11"/>
      <c r="F2" s="11"/>
    </row>
    <row r="3" spans="1:12" ht="15" customHeight="1" x14ac:dyDescent="0.25">
      <c r="A3" s="52" t="s">
        <v>715</v>
      </c>
      <c r="B3" s="52" t="s">
        <v>716</v>
      </c>
      <c r="C3" s="49">
        <v>35318309</v>
      </c>
      <c r="D3" s="11">
        <f>C3*1000</f>
        <v>35318309000</v>
      </c>
      <c r="E3" t="s">
        <v>14</v>
      </c>
      <c r="F3" s="7">
        <v>1</v>
      </c>
      <c r="G3" s="8">
        <f>G4+G10+G13+G30+G67+G128+G143</f>
        <v>38766254679.360001</v>
      </c>
      <c r="H3" s="8">
        <f>H4+H10+H13+H30+H67+H128+H143</f>
        <v>14449867672.290001</v>
      </c>
      <c r="I3" s="8">
        <f>I4+I10+I13+I30+I67+I128+I143</f>
        <v>16668681643.559998</v>
      </c>
      <c r="J3" s="8">
        <f>J4+J10+J13+J30+J67+J128+J143</f>
        <v>36547440708.089996</v>
      </c>
      <c r="K3" s="11">
        <f>J3-D3</f>
        <v>1229131708.0899963</v>
      </c>
      <c r="L3" s="8">
        <f>K3*100/D3</f>
        <v>3.4801544663137647</v>
      </c>
    </row>
    <row r="4" spans="1:12" ht="15" customHeight="1" x14ac:dyDescent="0.25">
      <c r="A4" s="52" t="s">
        <v>717</v>
      </c>
      <c r="B4" s="52" t="s">
        <v>718</v>
      </c>
      <c r="C4" s="49">
        <v>6499459</v>
      </c>
      <c r="D4" s="11">
        <f t="shared" ref="D4:D67" si="0">C4*1000</f>
        <v>6499459000</v>
      </c>
      <c r="E4" t="s">
        <v>14</v>
      </c>
      <c r="F4" s="15">
        <v>1.1000000000000001</v>
      </c>
      <c r="G4" s="16">
        <f>G5+G7</f>
        <v>9878662189.039999</v>
      </c>
      <c r="H4" s="16">
        <f t="shared" ref="H4:J4" si="1">H5+H7</f>
        <v>6864377190.6400003</v>
      </c>
      <c r="I4" s="16">
        <f t="shared" si="1"/>
        <v>8561536391.8999996</v>
      </c>
      <c r="J4" s="16">
        <f t="shared" si="1"/>
        <v>8181502987.7799988</v>
      </c>
      <c r="K4" s="11">
        <f t="shared" ref="K4:K67" si="2">J4-D4</f>
        <v>1682043987.7799988</v>
      </c>
      <c r="L4" s="8">
        <f t="shared" ref="L4:L67" si="3">K4*100/D4</f>
        <v>25.879753803816577</v>
      </c>
    </row>
    <row r="5" spans="1:12" ht="15" customHeight="1" x14ac:dyDescent="0.25">
      <c r="A5" s="52" t="s">
        <v>719</v>
      </c>
      <c r="B5" s="52" t="s">
        <v>720</v>
      </c>
      <c r="C5" s="49">
        <v>141142</v>
      </c>
      <c r="D5" s="11">
        <f t="shared" si="0"/>
        <v>141142000</v>
      </c>
      <c r="E5" t="s">
        <v>14</v>
      </c>
      <c r="F5" s="20" t="s">
        <v>19</v>
      </c>
      <c r="G5" s="21">
        <f>SUM(G6)</f>
        <v>168817999</v>
      </c>
      <c r="H5" s="21">
        <f>SUM(H6)</f>
        <v>26784800</v>
      </c>
      <c r="I5" s="21">
        <f t="shared" ref="I5:J5" si="4">SUM(I6)</f>
        <v>20560000</v>
      </c>
      <c r="J5" s="21">
        <f t="shared" si="4"/>
        <v>175042799</v>
      </c>
      <c r="K5" s="11">
        <f t="shared" si="2"/>
        <v>33900799</v>
      </c>
      <c r="L5" s="8">
        <f t="shared" si="3"/>
        <v>24.018930580550084</v>
      </c>
    </row>
    <row r="6" spans="1:12" ht="15" customHeight="1" x14ac:dyDescent="0.25">
      <c r="A6" s="52" t="s">
        <v>721</v>
      </c>
      <c r="B6" s="52" t="s">
        <v>722</v>
      </c>
      <c r="C6" s="49">
        <v>141142</v>
      </c>
      <c r="D6" s="11">
        <f t="shared" si="0"/>
        <v>141142000</v>
      </c>
      <c r="E6" t="s">
        <v>14</v>
      </c>
      <c r="F6" s="4" t="s">
        <v>21</v>
      </c>
      <c r="G6" s="11">
        <v>168817999</v>
      </c>
      <c r="H6" s="11">
        <v>26784800</v>
      </c>
      <c r="I6" s="11">
        <f>20560000</f>
        <v>20560000</v>
      </c>
      <c r="J6" s="11">
        <f>G6+H6-I6</f>
        <v>175042799</v>
      </c>
      <c r="K6" s="11">
        <f t="shared" si="2"/>
        <v>33900799</v>
      </c>
      <c r="L6" s="8">
        <f t="shared" si="3"/>
        <v>24.018930580550084</v>
      </c>
    </row>
    <row r="7" spans="1:12" ht="15" customHeight="1" x14ac:dyDescent="0.25">
      <c r="A7" s="52" t="s">
        <v>723</v>
      </c>
      <c r="B7" s="52" t="s">
        <v>724</v>
      </c>
      <c r="C7" s="49">
        <v>6358317</v>
      </c>
      <c r="D7" s="11">
        <f t="shared" si="0"/>
        <v>6358317000</v>
      </c>
      <c r="E7" t="s">
        <v>14</v>
      </c>
      <c r="F7" s="20" t="s">
        <v>24</v>
      </c>
      <c r="G7" s="21">
        <f>SUM(G8:G9)</f>
        <v>9709844190.039999</v>
      </c>
      <c r="H7" s="21">
        <f>SUM(H8:H9)</f>
        <v>6837592390.6400003</v>
      </c>
      <c r="I7" s="21">
        <f t="shared" ref="I7:J7" si="5">SUM(I8:I9)</f>
        <v>8540976391.8999996</v>
      </c>
      <c r="J7" s="21">
        <f t="shared" si="5"/>
        <v>8006460188.7799988</v>
      </c>
      <c r="K7" s="11">
        <f t="shared" si="2"/>
        <v>1648143188.7799988</v>
      </c>
      <c r="L7" s="8">
        <f t="shared" si="3"/>
        <v>25.921060380915247</v>
      </c>
    </row>
    <row r="8" spans="1:12" ht="15" customHeight="1" x14ac:dyDescent="0.25">
      <c r="A8" s="52" t="s">
        <v>725</v>
      </c>
      <c r="B8" s="52" t="s">
        <v>726</v>
      </c>
      <c r="C8" s="49">
        <v>750425</v>
      </c>
      <c r="D8" s="11">
        <f t="shared" si="0"/>
        <v>750425000</v>
      </c>
      <c r="E8" t="s">
        <v>14</v>
      </c>
      <c r="F8" s="4" t="s">
        <v>26</v>
      </c>
      <c r="G8" s="11">
        <v>1416785584.8499999</v>
      </c>
      <c r="H8" s="11">
        <v>607977018.37</v>
      </c>
      <c r="I8" s="11">
        <v>1099556659.53</v>
      </c>
      <c r="J8" s="11">
        <f>G8+H8-I8</f>
        <v>925205943.68999982</v>
      </c>
      <c r="K8" s="11">
        <f t="shared" si="2"/>
        <v>174780943.68999982</v>
      </c>
      <c r="L8" s="8">
        <f t="shared" si="3"/>
        <v>23.290927633007936</v>
      </c>
    </row>
    <row r="9" spans="1:12" ht="15" customHeight="1" x14ac:dyDescent="0.25">
      <c r="A9" s="52" t="s">
        <v>727</v>
      </c>
      <c r="B9" s="52" t="s">
        <v>728</v>
      </c>
      <c r="C9" s="49">
        <v>5607892</v>
      </c>
      <c r="D9" s="11">
        <f t="shared" si="0"/>
        <v>5607892000</v>
      </c>
      <c r="E9" t="s">
        <v>14</v>
      </c>
      <c r="F9" s="4" t="s">
        <v>28</v>
      </c>
      <c r="G9" s="11">
        <v>8293058605.1899996</v>
      </c>
      <c r="H9" s="11">
        <v>6229615372.2700005</v>
      </c>
      <c r="I9" s="11">
        <f>7441419732.37</f>
        <v>7441419732.3699999</v>
      </c>
      <c r="J9" s="11">
        <f>G9+H9-I9</f>
        <v>7081254245.0899992</v>
      </c>
      <c r="K9" s="11">
        <f t="shared" si="2"/>
        <v>1473362245.0899992</v>
      </c>
      <c r="L9" s="8">
        <f t="shared" si="3"/>
        <v>26.27301390772146</v>
      </c>
    </row>
    <row r="10" spans="1:12" ht="15" customHeight="1" x14ac:dyDescent="0.25">
      <c r="A10" s="52" t="s">
        <v>729</v>
      </c>
      <c r="B10" s="52" t="s">
        <v>730</v>
      </c>
      <c r="C10" s="49">
        <v>147400</v>
      </c>
      <c r="D10" s="11">
        <f t="shared" si="0"/>
        <v>147400000</v>
      </c>
      <c r="E10" t="s">
        <v>14</v>
      </c>
      <c r="F10" s="15">
        <v>1.2</v>
      </c>
      <c r="G10" s="16">
        <f>G11</f>
        <v>147400000</v>
      </c>
      <c r="H10" s="16">
        <f t="shared" ref="H10:J10" si="6">H11</f>
        <v>147400000</v>
      </c>
      <c r="I10" s="16">
        <f t="shared" si="6"/>
        <v>279980000</v>
      </c>
      <c r="J10" s="16">
        <f t="shared" si="6"/>
        <v>14820000</v>
      </c>
      <c r="K10" s="11">
        <f t="shared" si="2"/>
        <v>-132580000</v>
      </c>
      <c r="L10" s="8">
        <f t="shared" si="3"/>
        <v>-89.945725915875173</v>
      </c>
    </row>
    <row r="11" spans="1:12" ht="15" customHeight="1" x14ac:dyDescent="0.25">
      <c r="A11" s="52" t="s">
        <v>731</v>
      </c>
      <c r="B11" s="52" t="s">
        <v>732</v>
      </c>
      <c r="C11" s="49">
        <v>147400</v>
      </c>
      <c r="D11" s="11">
        <f t="shared" si="0"/>
        <v>147400000</v>
      </c>
      <c r="E11" t="s">
        <v>14</v>
      </c>
      <c r="F11" s="20" t="s">
        <v>31</v>
      </c>
      <c r="G11" s="21">
        <f>SUM(G12)</f>
        <v>147400000</v>
      </c>
      <c r="H11" s="21">
        <f>SUM(H12)</f>
        <v>147400000</v>
      </c>
      <c r="I11" s="21">
        <f t="shared" ref="I11:J11" si="7">SUM(I12)</f>
        <v>279980000</v>
      </c>
      <c r="J11" s="21">
        <f t="shared" si="7"/>
        <v>14820000</v>
      </c>
      <c r="K11" s="11">
        <f t="shared" si="2"/>
        <v>-132580000</v>
      </c>
      <c r="L11" s="8">
        <f t="shared" si="3"/>
        <v>-89.945725915875173</v>
      </c>
    </row>
    <row r="12" spans="1:12" ht="15" customHeight="1" x14ac:dyDescent="0.25">
      <c r="A12" s="52" t="s">
        <v>733</v>
      </c>
      <c r="B12" s="52" t="s">
        <v>734</v>
      </c>
      <c r="C12" s="49">
        <v>147400</v>
      </c>
      <c r="D12" s="11">
        <f t="shared" si="0"/>
        <v>147400000</v>
      </c>
      <c r="E12" t="s">
        <v>14</v>
      </c>
      <c r="F12" s="10" t="s">
        <v>33</v>
      </c>
      <c r="G12" s="11">
        <v>147400000</v>
      </c>
      <c r="H12" s="11">
        <v>147400000</v>
      </c>
      <c r="I12" s="11">
        <v>279980000</v>
      </c>
      <c r="J12" s="11">
        <f>G12+H12-I12</f>
        <v>14820000</v>
      </c>
      <c r="K12" s="11">
        <f t="shared" si="2"/>
        <v>-132580000</v>
      </c>
      <c r="L12" s="8">
        <f t="shared" si="3"/>
        <v>-89.945725915875173</v>
      </c>
    </row>
    <row r="13" spans="1:12" ht="15" customHeight="1" x14ac:dyDescent="0.25">
      <c r="A13" s="52" t="s">
        <v>735</v>
      </c>
      <c r="B13" s="52" t="s">
        <v>736</v>
      </c>
      <c r="C13" s="49">
        <v>1354434</v>
      </c>
      <c r="D13" s="11">
        <f t="shared" si="0"/>
        <v>1354434000</v>
      </c>
      <c r="E13" t="s">
        <v>14</v>
      </c>
      <c r="F13" s="15">
        <v>1.3</v>
      </c>
      <c r="G13" s="16">
        <f>G14+G25</f>
        <v>1511956105.76</v>
      </c>
      <c r="H13" s="16">
        <f>H14+H25</f>
        <v>1632521144.4000001</v>
      </c>
      <c r="I13" s="16">
        <f>I14+I25</f>
        <v>1683955358.4000001</v>
      </c>
      <c r="J13" s="16">
        <f>J14+J25</f>
        <v>1460521891.76</v>
      </c>
      <c r="K13" s="11">
        <f t="shared" si="2"/>
        <v>106087891.75999999</v>
      </c>
      <c r="L13" s="8">
        <f t="shared" si="3"/>
        <v>7.8326364931772234</v>
      </c>
    </row>
    <row r="14" spans="1:12" ht="15" customHeight="1" x14ac:dyDescent="0.25">
      <c r="A14" s="52" t="s">
        <v>737</v>
      </c>
      <c r="B14" s="52" t="s">
        <v>738</v>
      </c>
      <c r="C14" s="49">
        <v>393806</v>
      </c>
      <c r="D14" s="11">
        <f t="shared" si="0"/>
        <v>393806000</v>
      </c>
      <c r="E14" t="s">
        <v>14</v>
      </c>
      <c r="F14" s="20" t="s">
        <v>36</v>
      </c>
      <c r="G14" s="21">
        <f>SUM(G15:G24)</f>
        <v>422201246</v>
      </c>
      <c r="H14" s="21">
        <f>SUM(H15:H24)</f>
        <v>1632521144.4000001</v>
      </c>
      <c r="I14" s="21">
        <f>SUM(I15:I24)</f>
        <v>1674256658.4000001</v>
      </c>
      <c r="J14" s="21">
        <f>SUM(J15:J24)</f>
        <v>380465732</v>
      </c>
      <c r="K14" s="11">
        <f t="shared" si="2"/>
        <v>-13340268</v>
      </c>
      <c r="L14" s="8">
        <f t="shared" si="3"/>
        <v>-3.3875227904094909</v>
      </c>
    </row>
    <row r="15" spans="1:12" ht="15" customHeight="1" x14ac:dyDescent="0.25">
      <c r="A15" s="52" t="s">
        <v>739</v>
      </c>
      <c r="B15" s="52" t="s">
        <v>740</v>
      </c>
      <c r="C15" s="49">
        <v>179182</v>
      </c>
      <c r="D15" s="11">
        <f t="shared" si="0"/>
        <v>179182000</v>
      </c>
      <c r="E15" t="s">
        <v>14</v>
      </c>
      <c r="F15" s="41" t="s">
        <v>37</v>
      </c>
      <c r="G15" s="38">
        <v>171893008</v>
      </c>
      <c r="H15" s="38">
        <v>0</v>
      </c>
      <c r="I15" s="38">
        <v>5255400</v>
      </c>
      <c r="J15" s="38">
        <f t="shared" ref="J15:J21" si="8">G15+H15-I15</f>
        <v>166637608</v>
      </c>
      <c r="K15" s="11">
        <f t="shared" si="2"/>
        <v>-12544392</v>
      </c>
      <c r="L15" s="8">
        <f t="shared" si="3"/>
        <v>-7.0009219676083534</v>
      </c>
    </row>
    <row r="16" spans="1:12" ht="15" customHeight="1" x14ac:dyDescent="0.25">
      <c r="A16" s="52" t="s">
        <v>741</v>
      </c>
      <c r="B16" s="52" t="s">
        <v>742</v>
      </c>
      <c r="C16" s="49">
        <v>0</v>
      </c>
      <c r="D16" s="11">
        <f t="shared" si="0"/>
        <v>0</v>
      </c>
      <c r="E16" t="s">
        <v>14</v>
      </c>
      <c r="F16" s="41" t="s">
        <v>39</v>
      </c>
      <c r="G16" s="38">
        <v>788000</v>
      </c>
      <c r="H16" s="38">
        <v>147485174</v>
      </c>
      <c r="I16" s="38">
        <v>147485174</v>
      </c>
      <c r="J16" s="38">
        <f t="shared" si="8"/>
        <v>788000</v>
      </c>
      <c r="K16" s="11">
        <f t="shared" si="2"/>
        <v>788000</v>
      </c>
      <c r="L16" s="8">
        <v>100</v>
      </c>
    </row>
    <row r="17" spans="1:12" ht="15" customHeight="1" x14ac:dyDescent="0.25">
      <c r="A17" s="52"/>
      <c r="B17" s="52"/>
      <c r="C17" s="49"/>
      <c r="D17" s="11">
        <f t="shared" si="0"/>
        <v>0</v>
      </c>
      <c r="E17"/>
      <c r="F17" s="41" t="s">
        <v>41</v>
      </c>
      <c r="G17" s="38">
        <v>0</v>
      </c>
      <c r="H17" s="38">
        <v>7130950</v>
      </c>
      <c r="I17" s="38">
        <v>7130950</v>
      </c>
      <c r="J17" s="38">
        <f>G17+H17-I17</f>
        <v>0</v>
      </c>
      <c r="K17" s="11">
        <f t="shared" si="2"/>
        <v>0</v>
      </c>
      <c r="L17" s="8">
        <v>0</v>
      </c>
    </row>
    <row r="18" spans="1:12" ht="15" customHeight="1" x14ac:dyDescent="0.25">
      <c r="A18" s="52" t="s">
        <v>745</v>
      </c>
      <c r="B18" s="52" t="s">
        <v>746</v>
      </c>
      <c r="C18" s="49">
        <v>1624</v>
      </c>
      <c r="D18" s="11">
        <f t="shared" si="0"/>
        <v>1624000</v>
      </c>
      <c r="E18" t="s">
        <v>14</v>
      </c>
      <c r="F18" s="41" t="s">
        <v>43</v>
      </c>
      <c r="G18" s="38">
        <v>1624</v>
      </c>
      <c r="H18" s="38">
        <v>4146296.4</v>
      </c>
      <c r="I18" s="38">
        <v>4146296.4</v>
      </c>
      <c r="J18" s="38">
        <f>G18+H18-I18</f>
        <v>1624</v>
      </c>
      <c r="K18" s="11">
        <f t="shared" si="2"/>
        <v>-1622376</v>
      </c>
      <c r="L18" s="8">
        <f t="shared" si="3"/>
        <v>-99.9</v>
      </c>
    </row>
    <row r="19" spans="1:12" ht="15" customHeight="1" x14ac:dyDescent="0.25">
      <c r="A19" s="52" t="s">
        <v>747</v>
      </c>
      <c r="B19" s="52" t="s">
        <v>748</v>
      </c>
      <c r="C19" s="49">
        <v>0</v>
      </c>
      <c r="D19" s="11">
        <f t="shared" si="0"/>
        <v>0</v>
      </c>
      <c r="E19" t="s">
        <v>14</v>
      </c>
      <c r="F19" s="41" t="s">
        <v>45</v>
      </c>
      <c r="G19" s="38">
        <v>0</v>
      </c>
      <c r="H19" s="38">
        <v>12331000</v>
      </c>
      <c r="I19" s="38">
        <v>12331000</v>
      </c>
      <c r="J19" s="38">
        <f>G19+H19-I19</f>
        <v>0</v>
      </c>
      <c r="K19" s="11">
        <f t="shared" si="2"/>
        <v>0</v>
      </c>
      <c r="L19" s="8">
        <v>0</v>
      </c>
    </row>
    <row r="20" spans="1:12" ht="15" customHeight="1" x14ac:dyDescent="0.25">
      <c r="A20" s="52" t="s">
        <v>749</v>
      </c>
      <c r="B20" s="52" t="s">
        <v>750</v>
      </c>
      <c r="C20" s="49">
        <v>0</v>
      </c>
      <c r="D20" s="11">
        <f t="shared" si="0"/>
        <v>0</v>
      </c>
      <c r="E20" t="s">
        <v>14</v>
      </c>
      <c r="K20" s="11">
        <f t="shared" si="2"/>
        <v>0</v>
      </c>
      <c r="L20" s="8">
        <v>0</v>
      </c>
    </row>
    <row r="21" spans="1:12" ht="15" customHeight="1" x14ac:dyDescent="0.25">
      <c r="A21" s="52" t="s">
        <v>751</v>
      </c>
      <c r="B21" s="52" t="s">
        <v>752</v>
      </c>
      <c r="C21" s="49">
        <v>0</v>
      </c>
      <c r="D21" s="11">
        <f t="shared" si="0"/>
        <v>0</v>
      </c>
      <c r="E21" t="s">
        <v>14</v>
      </c>
      <c r="F21" s="41" t="s">
        <v>47</v>
      </c>
      <c r="G21" s="38">
        <v>0</v>
      </c>
      <c r="H21" s="38">
        <v>25946795</v>
      </c>
      <c r="I21" s="38">
        <v>25946795</v>
      </c>
      <c r="J21" s="38">
        <f t="shared" si="8"/>
        <v>0</v>
      </c>
      <c r="K21" s="11">
        <f t="shared" si="2"/>
        <v>0</v>
      </c>
      <c r="L21" s="8">
        <v>0</v>
      </c>
    </row>
    <row r="22" spans="1:12" ht="15" customHeight="1" x14ac:dyDescent="0.25">
      <c r="A22" s="52"/>
      <c r="B22" s="52"/>
      <c r="C22" s="49"/>
      <c r="D22" s="11">
        <f t="shared" si="0"/>
        <v>0</v>
      </c>
      <c r="E22" t="s">
        <v>14</v>
      </c>
      <c r="F22" s="41" t="s">
        <v>49</v>
      </c>
      <c r="G22" s="38">
        <v>36480114</v>
      </c>
      <c r="H22" s="38">
        <v>1435480929</v>
      </c>
      <c r="I22" s="38">
        <v>1471961043</v>
      </c>
      <c r="J22" s="38">
        <f>G22+H22-I22</f>
        <v>0</v>
      </c>
      <c r="K22" s="11">
        <f t="shared" si="2"/>
        <v>0</v>
      </c>
      <c r="L22" s="8">
        <v>0</v>
      </c>
    </row>
    <row r="23" spans="1:12" ht="15" customHeight="1" x14ac:dyDescent="0.25">
      <c r="A23" s="52"/>
      <c r="B23" s="52"/>
      <c r="C23" s="49"/>
      <c r="D23" s="11">
        <f t="shared" si="0"/>
        <v>0</v>
      </c>
      <c r="E23" t="s">
        <v>14</v>
      </c>
      <c r="F23" s="41" t="s">
        <v>50</v>
      </c>
      <c r="G23" s="38">
        <v>38500</v>
      </c>
      <c r="H23" s="38">
        <v>0</v>
      </c>
      <c r="I23" s="38">
        <v>0</v>
      </c>
      <c r="J23" s="38">
        <f>G23+H23-I23</f>
        <v>38500</v>
      </c>
      <c r="K23" s="11">
        <f t="shared" si="2"/>
        <v>38500</v>
      </c>
      <c r="L23" s="8">
        <v>100</v>
      </c>
    </row>
    <row r="24" spans="1:12" ht="15" customHeight="1" x14ac:dyDescent="0.25">
      <c r="A24" s="52" t="s">
        <v>757</v>
      </c>
      <c r="B24" s="52" t="s">
        <v>758</v>
      </c>
      <c r="C24" s="49">
        <v>213000</v>
      </c>
      <c r="D24" s="11">
        <f t="shared" si="0"/>
        <v>213000000</v>
      </c>
      <c r="E24" t="s">
        <v>14</v>
      </c>
      <c r="F24" s="4" t="s">
        <v>51</v>
      </c>
      <c r="G24" s="11">
        <v>213000000</v>
      </c>
      <c r="H24" s="11">
        <v>0</v>
      </c>
      <c r="I24" s="11">
        <v>0</v>
      </c>
      <c r="J24" s="11">
        <f>G24+H24-I24</f>
        <v>213000000</v>
      </c>
      <c r="K24" s="11">
        <f t="shared" si="2"/>
        <v>0</v>
      </c>
      <c r="L24" s="8">
        <f t="shared" si="3"/>
        <v>0</v>
      </c>
    </row>
    <row r="25" spans="1:12" ht="15" customHeight="1" x14ac:dyDescent="0.25">
      <c r="A25" s="52" t="s">
        <v>759</v>
      </c>
      <c r="B25" s="52" t="s">
        <v>760</v>
      </c>
      <c r="C25" s="49">
        <v>960628</v>
      </c>
      <c r="D25" s="11">
        <f t="shared" si="0"/>
        <v>960628000</v>
      </c>
      <c r="E25" s="12" t="s">
        <v>14</v>
      </c>
      <c r="F25" s="20" t="s">
        <v>53</v>
      </c>
      <c r="G25" s="21">
        <f>SUM(G26:G29)</f>
        <v>1089754859.76</v>
      </c>
      <c r="H25" s="21">
        <f t="shared" ref="H25:J25" si="9">SUM(H26:H29)</f>
        <v>0</v>
      </c>
      <c r="I25" s="21">
        <f t="shared" si="9"/>
        <v>9698700</v>
      </c>
      <c r="J25" s="21">
        <f t="shared" si="9"/>
        <v>1080056159.76</v>
      </c>
      <c r="K25" s="11">
        <f t="shared" si="2"/>
        <v>119428159.75999999</v>
      </c>
      <c r="L25" s="8">
        <f t="shared" si="3"/>
        <v>12.432300511748565</v>
      </c>
    </row>
    <row r="26" spans="1:12" ht="15" customHeight="1" x14ac:dyDescent="0.25">
      <c r="A26" s="52" t="s">
        <v>761</v>
      </c>
      <c r="B26" s="52" t="s">
        <v>762</v>
      </c>
      <c r="C26" s="49">
        <v>214</v>
      </c>
      <c r="D26" s="11">
        <f t="shared" si="0"/>
        <v>214000</v>
      </c>
      <c r="E26" s="12" t="s">
        <v>14</v>
      </c>
      <c r="F26" s="4" t="s">
        <v>54</v>
      </c>
      <c r="G26" s="11">
        <v>214108</v>
      </c>
      <c r="H26" s="11">
        <v>0</v>
      </c>
      <c r="I26" s="11">
        <v>0</v>
      </c>
      <c r="J26" s="11">
        <f>G26+H26-I26</f>
        <v>214108</v>
      </c>
      <c r="K26" s="11">
        <f t="shared" si="2"/>
        <v>108</v>
      </c>
      <c r="L26" s="8">
        <f t="shared" si="3"/>
        <v>5.046728971962617E-2</v>
      </c>
    </row>
    <row r="27" spans="1:12" ht="15" customHeight="1" x14ac:dyDescent="0.25">
      <c r="A27" s="52" t="s">
        <v>763</v>
      </c>
      <c r="B27" s="52" t="s">
        <v>740</v>
      </c>
      <c r="C27" s="49">
        <v>946782</v>
      </c>
      <c r="D27" s="11">
        <f t="shared" si="0"/>
        <v>946782000</v>
      </c>
      <c r="E27" t="s">
        <v>14</v>
      </c>
      <c r="F27" s="4" t="s">
        <v>56</v>
      </c>
      <c r="G27" s="11">
        <v>1075908984</v>
      </c>
      <c r="H27" s="11">
        <v>0</v>
      </c>
      <c r="I27" s="11">
        <v>9698700</v>
      </c>
      <c r="J27" s="11">
        <f>G27+H27-I27</f>
        <v>1066210284</v>
      </c>
      <c r="K27" s="11">
        <f t="shared" si="2"/>
        <v>119428284</v>
      </c>
      <c r="L27" s="8">
        <f t="shared" si="3"/>
        <v>12.614127011286653</v>
      </c>
    </row>
    <row r="28" spans="1:12" ht="15" customHeight="1" x14ac:dyDescent="0.25">
      <c r="A28" s="52" t="s">
        <v>764</v>
      </c>
      <c r="B28" s="52" t="s">
        <v>742</v>
      </c>
      <c r="C28" s="49">
        <v>12914</v>
      </c>
      <c r="D28" s="11">
        <f t="shared" si="0"/>
        <v>12914000</v>
      </c>
      <c r="E28" t="s">
        <v>14</v>
      </c>
      <c r="F28" s="4" t="s">
        <v>57</v>
      </c>
      <c r="G28" s="11">
        <v>12914060.76</v>
      </c>
      <c r="H28" s="11">
        <v>0</v>
      </c>
      <c r="I28" s="11">
        <v>0</v>
      </c>
      <c r="J28" s="11">
        <f>G28+H28-I28</f>
        <v>12914060.76</v>
      </c>
      <c r="K28" s="11">
        <f t="shared" si="2"/>
        <v>60.759999999776483</v>
      </c>
      <c r="L28" s="8">
        <f t="shared" si="3"/>
        <v>4.7049713489063404E-4</v>
      </c>
    </row>
    <row r="29" spans="1:12" ht="15" customHeight="1" x14ac:dyDescent="0.25">
      <c r="A29" s="52" t="s">
        <v>765</v>
      </c>
      <c r="B29" s="52" t="s">
        <v>766</v>
      </c>
      <c r="C29" s="49">
        <v>718</v>
      </c>
      <c r="D29" s="11">
        <f t="shared" si="0"/>
        <v>718000</v>
      </c>
      <c r="E29" t="s">
        <v>14</v>
      </c>
      <c r="F29" s="4" t="s">
        <v>58</v>
      </c>
      <c r="G29" s="11">
        <v>717707</v>
      </c>
      <c r="H29" s="11">
        <v>0</v>
      </c>
      <c r="I29" s="11">
        <v>0</v>
      </c>
      <c r="J29" s="11">
        <f>G29+H29-I29</f>
        <v>717707</v>
      </c>
      <c r="K29" s="11">
        <f t="shared" si="2"/>
        <v>-293</v>
      </c>
      <c r="L29" s="8">
        <f t="shared" si="3"/>
        <v>-4.0807799442896933E-2</v>
      </c>
    </row>
    <row r="30" spans="1:12" ht="15" customHeight="1" x14ac:dyDescent="0.25">
      <c r="A30" s="52" t="s">
        <v>767</v>
      </c>
      <c r="B30" s="52" t="s">
        <v>768</v>
      </c>
      <c r="C30" s="49">
        <v>5810891</v>
      </c>
      <c r="D30" s="11">
        <f t="shared" si="0"/>
        <v>5810891000</v>
      </c>
      <c r="E30" t="s">
        <v>14</v>
      </c>
      <c r="F30" s="15">
        <v>1.4</v>
      </c>
      <c r="G30" s="16">
        <f>G31+G41+G52+G58+G60+G62</f>
        <v>5721640578.3400002</v>
      </c>
      <c r="H30" s="16">
        <f>H31+H41+H52+H58+H60+H62</f>
        <v>4638076944.8500004</v>
      </c>
      <c r="I30" s="16">
        <f>I31+I41+I52+I58+I60+I62</f>
        <v>5106868310.6899996</v>
      </c>
      <c r="J30" s="16">
        <f>J31+J41+J52+J58+J60+J62</f>
        <v>5252849212.5</v>
      </c>
      <c r="K30" s="11">
        <f t="shared" si="2"/>
        <v>-558041787.5</v>
      </c>
      <c r="L30" s="8">
        <f t="shared" si="3"/>
        <v>-9.6033773047885429</v>
      </c>
    </row>
    <row r="31" spans="1:12" ht="15" customHeight="1" x14ac:dyDescent="0.25">
      <c r="A31" s="52" t="s">
        <v>769</v>
      </c>
      <c r="B31" s="52" t="s">
        <v>770</v>
      </c>
      <c r="C31" s="49">
        <v>126474</v>
      </c>
      <c r="D31" s="11">
        <f t="shared" si="0"/>
        <v>126474000</v>
      </c>
      <c r="E31" t="s">
        <v>14</v>
      </c>
      <c r="F31" s="20" t="s">
        <v>60</v>
      </c>
      <c r="G31" s="21">
        <f>SUM(G32:G40)</f>
        <v>133076390</v>
      </c>
      <c r="H31" s="21">
        <f>SUM(H32:H40)</f>
        <v>1369255114.4399998</v>
      </c>
      <c r="I31" s="21">
        <f>SUM(I32:I40)</f>
        <v>1305705095.8399999</v>
      </c>
      <c r="J31" s="21">
        <f>SUM(J32:J40)</f>
        <v>196626408.59999999</v>
      </c>
      <c r="K31" s="11">
        <f t="shared" si="2"/>
        <v>70152408.599999994</v>
      </c>
      <c r="L31" s="8">
        <f t="shared" si="3"/>
        <v>55.467849992883906</v>
      </c>
    </row>
    <row r="32" spans="1:12" ht="15" customHeight="1" x14ac:dyDescent="0.25">
      <c r="A32" s="52" t="s">
        <v>771</v>
      </c>
      <c r="B32" s="52" t="s">
        <v>772</v>
      </c>
      <c r="C32" s="49">
        <v>0</v>
      </c>
      <c r="D32" s="11">
        <f t="shared" si="0"/>
        <v>0</v>
      </c>
      <c r="E32" t="s">
        <v>14</v>
      </c>
      <c r="F32" s="4" t="s">
        <v>61</v>
      </c>
      <c r="G32" s="11">
        <v>0</v>
      </c>
      <c r="H32" s="11">
        <v>11168900</v>
      </c>
      <c r="I32" s="11">
        <v>11168900</v>
      </c>
      <c r="J32" s="11">
        <f>G32+H32-I32</f>
        <v>0</v>
      </c>
      <c r="K32" s="11">
        <f t="shared" si="2"/>
        <v>0</v>
      </c>
      <c r="L32" s="8">
        <v>0</v>
      </c>
    </row>
    <row r="33" spans="1:12" ht="15" customHeight="1" x14ac:dyDescent="0.25">
      <c r="A33" s="52"/>
      <c r="B33" s="52"/>
      <c r="C33" s="49"/>
      <c r="D33" s="11">
        <f t="shared" si="0"/>
        <v>0</v>
      </c>
      <c r="E33" t="s">
        <v>14</v>
      </c>
      <c r="F33" s="4" t="s">
        <v>63</v>
      </c>
      <c r="G33" s="11">
        <v>0</v>
      </c>
      <c r="H33" s="11">
        <v>491810</v>
      </c>
      <c r="I33" s="11">
        <v>491810</v>
      </c>
      <c r="J33" s="11">
        <f>G33+H33-I33</f>
        <v>0</v>
      </c>
      <c r="K33" s="11">
        <f t="shared" si="2"/>
        <v>0</v>
      </c>
      <c r="L33" s="8">
        <v>0</v>
      </c>
    </row>
    <row r="34" spans="1:12" ht="15" customHeight="1" x14ac:dyDescent="0.25">
      <c r="A34" s="52" t="s">
        <v>775</v>
      </c>
      <c r="B34" s="52" t="s">
        <v>776</v>
      </c>
      <c r="C34" s="49">
        <v>0</v>
      </c>
      <c r="D34" s="11">
        <f t="shared" si="0"/>
        <v>0</v>
      </c>
      <c r="E34" t="s">
        <v>14</v>
      </c>
      <c r="K34" s="11">
        <f t="shared" si="2"/>
        <v>0</v>
      </c>
      <c r="L34" s="8">
        <v>0</v>
      </c>
    </row>
    <row r="35" spans="1:12" ht="15" customHeight="1" x14ac:dyDescent="0.25">
      <c r="A35" s="52" t="s">
        <v>1421</v>
      </c>
      <c r="B35" s="52" t="s">
        <v>1062</v>
      </c>
      <c r="C35" s="49">
        <v>0</v>
      </c>
      <c r="D35" s="11">
        <f t="shared" si="0"/>
        <v>0</v>
      </c>
      <c r="E35" t="s">
        <v>14</v>
      </c>
      <c r="K35" s="11">
        <f t="shared" si="2"/>
        <v>0</v>
      </c>
      <c r="L35" s="8">
        <v>0</v>
      </c>
    </row>
    <row r="36" spans="1:12" ht="15" customHeight="1" x14ac:dyDescent="0.25">
      <c r="A36" s="52" t="s">
        <v>1422</v>
      </c>
      <c r="B36" s="52" t="s">
        <v>1195</v>
      </c>
      <c r="C36" s="49">
        <v>0</v>
      </c>
      <c r="D36" s="11">
        <f t="shared" si="0"/>
        <v>0</v>
      </c>
      <c r="F36" s="4" t="s">
        <v>65</v>
      </c>
      <c r="G36" s="11">
        <v>0</v>
      </c>
      <c r="H36" s="11">
        <v>820852048</v>
      </c>
      <c r="I36" s="11">
        <v>820852048</v>
      </c>
      <c r="J36" s="11">
        <f>G36+H36-I36</f>
        <v>0</v>
      </c>
      <c r="K36" s="11">
        <f t="shared" si="2"/>
        <v>0</v>
      </c>
      <c r="L36" s="8">
        <v>0</v>
      </c>
    </row>
    <row r="37" spans="1:12" ht="15" customHeight="1" x14ac:dyDescent="0.25">
      <c r="A37" s="52" t="s">
        <v>777</v>
      </c>
      <c r="B37" s="52" t="s">
        <v>778</v>
      </c>
      <c r="C37" s="49">
        <v>0</v>
      </c>
      <c r="D37" s="11">
        <f t="shared" si="0"/>
        <v>0</v>
      </c>
      <c r="E37" t="s">
        <v>14</v>
      </c>
      <c r="F37" s="4" t="s">
        <v>67</v>
      </c>
      <c r="G37" s="11">
        <v>6600000</v>
      </c>
      <c r="H37" s="11">
        <v>487281368.63999999</v>
      </c>
      <c r="I37" s="11">
        <v>427526698.63999999</v>
      </c>
      <c r="J37" s="11">
        <f>G37+H37-I37</f>
        <v>66354670</v>
      </c>
      <c r="K37" s="11">
        <f t="shared" si="2"/>
        <v>66354670</v>
      </c>
      <c r="L37" s="8">
        <v>100</v>
      </c>
    </row>
    <row r="38" spans="1:12" ht="15" customHeight="1" x14ac:dyDescent="0.25">
      <c r="A38" s="52" t="s">
        <v>779</v>
      </c>
      <c r="B38" s="52" t="s">
        <v>780</v>
      </c>
      <c r="C38" s="49">
        <v>0</v>
      </c>
      <c r="D38" s="11">
        <f t="shared" si="0"/>
        <v>0</v>
      </c>
      <c r="E38" t="s">
        <v>14</v>
      </c>
      <c r="F38" s="4" t="s">
        <v>69</v>
      </c>
      <c r="G38" s="11">
        <v>0</v>
      </c>
      <c r="H38" s="11">
        <v>22522033.800000001</v>
      </c>
      <c r="I38" s="11">
        <v>18726685.199999999</v>
      </c>
      <c r="J38" s="11">
        <f>G38+H38-I38</f>
        <v>3795348.6000000015</v>
      </c>
      <c r="K38" s="11">
        <f t="shared" si="2"/>
        <v>3795348.6000000015</v>
      </c>
      <c r="L38" s="8">
        <v>100</v>
      </c>
    </row>
    <row r="39" spans="1:12" ht="15" customHeight="1" x14ac:dyDescent="0.25">
      <c r="A39" s="52" t="s">
        <v>781</v>
      </c>
      <c r="B39" s="52" t="s">
        <v>782</v>
      </c>
      <c r="C39" s="49">
        <v>0</v>
      </c>
      <c r="D39" s="11">
        <f t="shared" si="0"/>
        <v>0</v>
      </c>
      <c r="E39" t="s">
        <v>14</v>
      </c>
      <c r="F39" s="4" t="s">
        <v>71</v>
      </c>
      <c r="G39" s="11">
        <v>0</v>
      </c>
      <c r="H39" s="11">
        <v>26938954</v>
      </c>
      <c r="I39" s="11">
        <v>26938954</v>
      </c>
      <c r="J39" s="11">
        <f>G39+H39-I39</f>
        <v>0</v>
      </c>
      <c r="K39" s="11">
        <f t="shared" si="2"/>
        <v>0</v>
      </c>
      <c r="L39" s="8">
        <v>0</v>
      </c>
    </row>
    <row r="40" spans="1:12" ht="15" customHeight="1" x14ac:dyDescent="0.25">
      <c r="A40" s="52" t="s">
        <v>783</v>
      </c>
      <c r="B40" s="52" t="s">
        <v>784</v>
      </c>
      <c r="C40" s="49">
        <v>126474</v>
      </c>
      <c r="D40" s="11">
        <f t="shared" si="0"/>
        <v>126474000</v>
      </c>
      <c r="E40" t="s">
        <v>14</v>
      </c>
      <c r="F40" s="4" t="s">
        <v>72</v>
      </c>
      <c r="G40" s="11">
        <v>126476390</v>
      </c>
      <c r="H40" s="11">
        <v>0</v>
      </c>
      <c r="I40" s="11">
        <v>0</v>
      </c>
      <c r="J40" s="11">
        <f>G40+H40-I40</f>
        <v>126476390</v>
      </c>
      <c r="K40" s="11">
        <f t="shared" si="2"/>
        <v>2390</v>
      </c>
      <c r="L40" s="8">
        <v>100</v>
      </c>
    </row>
    <row r="41" spans="1:12" ht="15" customHeight="1" x14ac:dyDescent="0.25">
      <c r="A41" s="52" t="s">
        <v>785</v>
      </c>
      <c r="B41" s="52" t="s">
        <v>786</v>
      </c>
      <c r="C41" s="49">
        <v>1327022</v>
      </c>
      <c r="D41" s="11">
        <f t="shared" si="0"/>
        <v>1327022000</v>
      </c>
      <c r="E41" t="s">
        <v>14</v>
      </c>
      <c r="F41" s="20" t="s">
        <v>74</v>
      </c>
      <c r="G41" s="21">
        <f t="shared" ref="G41:J41" si="10">SUM(G42:G51)</f>
        <v>766154006.3599999</v>
      </c>
      <c r="H41" s="21">
        <f t="shared" si="10"/>
        <v>2926435664.6300001</v>
      </c>
      <c r="I41" s="21">
        <f t="shared" si="10"/>
        <v>3072928948.52</v>
      </c>
      <c r="J41" s="21">
        <f t="shared" si="10"/>
        <v>619660722.46999991</v>
      </c>
      <c r="K41" s="11">
        <f t="shared" si="2"/>
        <v>-707361277.53000009</v>
      </c>
      <c r="L41" s="8">
        <f t="shared" si="3"/>
        <v>-53.304412250136032</v>
      </c>
    </row>
    <row r="42" spans="1:12" ht="15" customHeight="1" x14ac:dyDescent="0.25">
      <c r="A42" s="52" t="s">
        <v>787</v>
      </c>
      <c r="B42" s="52" t="s">
        <v>788</v>
      </c>
      <c r="C42" s="49">
        <v>0</v>
      </c>
      <c r="D42" s="11">
        <f t="shared" si="0"/>
        <v>0</v>
      </c>
      <c r="E42" t="s">
        <v>14</v>
      </c>
      <c r="F42" s="4" t="s">
        <v>76</v>
      </c>
      <c r="G42" s="11">
        <v>0</v>
      </c>
      <c r="H42" s="11">
        <v>801788324.30999994</v>
      </c>
      <c r="I42" s="11">
        <v>801788324.30999994</v>
      </c>
      <c r="J42" s="11">
        <f t="shared" ref="J42:J51" si="11">G42+H42-I42</f>
        <v>0</v>
      </c>
      <c r="K42" s="11">
        <f t="shared" si="2"/>
        <v>0</v>
      </c>
      <c r="L42" s="8">
        <v>0</v>
      </c>
    </row>
    <row r="43" spans="1:12" ht="15" customHeight="1" x14ac:dyDescent="0.25">
      <c r="A43" s="52" t="s">
        <v>789</v>
      </c>
      <c r="B43" s="52" t="s">
        <v>790</v>
      </c>
      <c r="C43" s="49">
        <v>0</v>
      </c>
      <c r="D43" s="11">
        <f t="shared" si="0"/>
        <v>0</v>
      </c>
      <c r="E43" t="s">
        <v>14</v>
      </c>
      <c r="F43" s="4" t="s">
        <v>78</v>
      </c>
      <c r="G43" s="11">
        <v>0</v>
      </c>
      <c r="H43" s="11">
        <v>207863116.40000001</v>
      </c>
      <c r="I43" s="11">
        <v>207863116.40000001</v>
      </c>
      <c r="J43" s="11">
        <f t="shared" si="11"/>
        <v>0</v>
      </c>
      <c r="K43" s="11">
        <f t="shared" si="2"/>
        <v>0</v>
      </c>
      <c r="L43" s="8">
        <v>0</v>
      </c>
    </row>
    <row r="44" spans="1:12" ht="15" customHeight="1" x14ac:dyDescent="0.25">
      <c r="A44" s="52" t="s">
        <v>791</v>
      </c>
      <c r="B44" s="52" t="s">
        <v>792</v>
      </c>
      <c r="C44" s="49">
        <v>7499</v>
      </c>
      <c r="D44" s="11">
        <f t="shared" si="0"/>
        <v>7499000</v>
      </c>
      <c r="E44" t="s">
        <v>14</v>
      </c>
      <c r="F44" s="4" t="s">
        <v>79</v>
      </c>
      <c r="G44" s="11">
        <v>7446102</v>
      </c>
      <c r="H44" s="11">
        <v>54785750</v>
      </c>
      <c r="I44" s="11">
        <v>54784113</v>
      </c>
      <c r="J44" s="11">
        <f t="shared" si="11"/>
        <v>7447739</v>
      </c>
      <c r="K44" s="11">
        <f t="shared" si="2"/>
        <v>-51261</v>
      </c>
      <c r="L44" s="8">
        <f t="shared" si="3"/>
        <v>-0.68357114281904252</v>
      </c>
    </row>
    <row r="45" spans="1:12" ht="15" customHeight="1" x14ac:dyDescent="0.25">
      <c r="A45" s="52" t="s">
        <v>793</v>
      </c>
      <c r="B45" s="52" t="s">
        <v>794</v>
      </c>
      <c r="C45" s="49">
        <v>299695</v>
      </c>
      <c r="D45" s="11">
        <f t="shared" si="0"/>
        <v>299695000</v>
      </c>
      <c r="E45" t="s">
        <v>14</v>
      </c>
      <c r="F45" s="4" t="s">
        <v>81</v>
      </c>
      <c r="G45" s="11">
        <v>251564061.55000001</v>
      </c>
      <c r="H45" s="11">
        <v>695588793</v>
      </c>
      <c r="I45" s="11">
        <v>754692186</v>
      </c>
      <c r="J45" s="11">
        <f t="shared" si="11"/>
        <v>192460668.54999995</v>
      </c>
      <c r="K45" s="11">
        <f t="shared" si="2"/>
        <v>-107234331.45000005</v>
      </c>
      <c r="L45" s="8">
        <f t="shared" si="3"/>
        <v>-35.781154657234865</v>
      </c>
    </row>
    <row r="46" spans="1:12" ht="15" customHeight="1" x14ac:dyDescent="0.25">
      <c r="A46" s="52" t="s">
        <v>795</v>
      </c>
      <c r="B46" s="52" t="s">
        <v>796</v>
      </c>
      <c r="C46" s="49">
        <v>0</v>
      </c>
      <c r="D46" s="11">
        <f t="shared" si="0"/>
        <v>0</v>
      </c>
      <c r="E46" t="s">
        <v>14</v>
      </c>
      <c r="F46" s="4" t="s">
        <v>82</v>
      </c>
      <c r="G46" s="11">
        <v>0</v>
      </c>
      <c r="H46" s="11">
        <v>111358633</v>
      </c>
      <c r="I46" s="11">
        <v>111358633</v>
      </c>
      <c r="J46" s="11">
        <f t="shared" si="11"/>
        <v>0</v>
      </c>
      <c r="K46" s="11">
        <f t="shared" si="2"/>
        <v>0</v>
      </c>
      <c r="L46" s="8">
        <v>0</v>
      </c>
    </row>
    <row r="47" spans="1:12" ht="15" customHeight="1" x14ac:dyDescent="0.25">
      <c r="A47" s="52" t="s">
        <v>797</v>
      </c>
      <c r="B47" s="52" t="s">
        <v>798</v>
      </c>
      <c r="C47" s="49">
        <v>371529</v>
      </c>
      <c r="D47" s="11">
        <f t="shared" si="0"/>
        <v>371529000</v>
      </c>
      <c r="E47" t="s">
        <v>14</v>
      </c>
      <c r="F47" s="4" t="s">
        <v>83</v>
      </c>
      <c r="G47" s="11">
        <v>244833976</v>
      </c>
      <c r="H47" s="11">
        <v>679188482</v>
      </c>
      <c r="I47" s="11">
        <v>734501926</v>
      </c>
      <c r="J47" s="11">
        <f t="shared" si="11"/>
        <v>189520532</v>
      </c>
      <c r="K47" s="11">
        <f t="shared" si="2"/>
        <v>-182008468</v>
      </c>
      <c r="L47" s="8">
        <f t="shared" si="3"/>
        <v>-48.989033965047142</v>
      </c>
    </row>
    <row r="48" spans="1:12" ht="15" customHeight="1" x14ac:dyDescent="0.25">
      <c r="A48" s="52" t="s">
        <v>799</v>
      </c>
      <c r="B48" s="52" t="s">
        <v>800</v>
      </c>
      <c r="C48" s="49">
        <v>183298</v>
      </c>
      <c r="D48" s="11">
        <f t="shared" si="0"/>
        <v>183298000</v>
      </c>
      <c r="E48" t="s">
        <v>14</v>
      </c>
      <c r="F48" s="4" t="s">
        <v>84</v>
      </c>
      <c r="G48" s="11">
        <v>126329652</v>
      </c>
      <c r="H48" s="11">
        <v>0</v>
      </c>
      <c r="I48" s="11">
        <v>0</v>
      </c>
      <c r="J48" s="11">
        <f t="shared" si="11"/>
        <v>126329652</v>
      </c>
      <c r="K48" s="11">
        <f t="shared" si="2"/>
        <v>-56968348</v>
      </c>
      <c r="L48" s="8">
        <f t="shared" si="3"/>
        <v>-31.079634256784036</v>
      </c>
    </row>
    <row r="49" spans="1:12" ht="15" customHeight="1" x14ac:dyDescent="0.25">
      <c r="A49" s="52" t="s">
        <v>801</v>
      </c>
      <c r="B49" s="52" t="s">
        <v>802</v>
      </c>
      <c r="C49" s="49">
        <v>12910</v>
      </c>
      <c r="D49" s="11">
        <f t="shared" si="0"/>
        <v>12910000</v>
      </c>
      <c r="E49" t="s">
        <v>14</v>
      </c>
      <c r="F49" s="4" t="s">
        <v>85</v>
      </c>
      <c r="G49" s="11">
        <v>10459676</v>
      </c>
      <c r="H49" s="11">
        <v>29034017</v>
      </c>
      <c r="I49" s="11">
        <v>31379032</v>
      </c>
      <c r="J49" s="11">
        <f t="shared" si="11"/>
        <v>8114661</v>
      </c>
      <c r="K49" s="11">
        <f t="shared" si="2"/>
        <v>-4795339</v>
      </c>
      <c r="L49" s="8">
        <f t="shared" si="3"/>
        <v>-37.144376452362508</v>
      </c>
    </row>
    <row r="50" spans="1:12" ht="15" customHeight="1" x14ac:dyDescent="0.25">
      <c r="A50" s="52" t="s">
        <v>803</v>
      </c>
      <c r="B50" s="52" t="s">
        <v>804</v>
      </c>
      <c r="C50" s="49">
        <v>362551</v>
      </c>
      <c r="D50" s="11">
        <f t="shared" si="0"/>
        <v>362551000</v>
      </c>
      <c r="E50" t="s">
        <v>14</v>
      </c>
      <c r="F50" s="4" t="s">
        <v>86</v>
      </c>
      <c r="G50" s="11">
        <v>53856250.810000002</v>
      </c>
      <c r="H50" s="11">
        <v>148929176</v>
      </c>
      <c r="I50" s="11">
        <v>161568753.81</v>
      </c>
      <c r="J50" s="11">
        <f t="shared" si="11"/>
        <v>41216673</v>
      </c>
      <c r="K50" s="11">
        <f t="shared" si="2"/>
        <v>-321334327</v>
      </c>
      <c r="L50" s="8">
        <f t="shared" si="3"/>
        <v>-88.631482743117516</v>
      </c>
    </row>
    <row r="51" spans="1:12" ht="15" customHeight="1" x14ac:dyDescent="0.25">
      <c r="A51" s="52" t="s">
        <v>805</v>
      </c>
      <c r="B51" s="52" t="s">
        <v>806</v>
      </c>
      <c r="C51" s="49">
        <v>89540</v>
      </c>
      <c r="D51" s="11">
        <f t="shared" si="0"/>
        <v>89540000</v>
      </c>
      <c r="E51" t="s">
        <v>14</v>
      </c>
      <c r="F51" s="4" t="s">
        <v>87</v>
      </c>
      <c r="G51" s="11">
        <v>71664288</v>
      </c>
      <c r="H51" s="11">
        <v>197899372.91999999</v>
      </c>
      <c r="I51" s="11">
        <v>214992864</v>
      </c>
      <c r="J51" s="11">
        <f t="shared" si="11"/>
        <v>54570796.919999957</v>
      </c>
      <c r="K51" s="11">
        <f t="shared" si="2"/>
        <v>-34969203.080000043</v>
      </c>
      <c r="L51" s="8">
        <f t="shared" si="3"/>
        <v>-39.054280857717266</v>
      </c>
    </row>
    <row r="52" spans="1:12" ht="15" customHeight="1" x14ac:dyDescent="0.25">
      <c r="A52" s="52" t="s">
        <v>807</v>
      </c>
      <c r="B52" s="52" t="s">
        <v>808</v>
      </c>
      <c r="C52" s="49">
        <v>3327168</v>
      </c>
      <c r="D52" s="11">
        <f t="shared" si="0"/>
        <v>3327168000</v>
      </c>
      <c r="E52" t="s">
        <v>14</v>
      </c>
      <c r="F52" s="20" t="s">
        <v>88</v>
      </c>
      <c r="G52" s="21">
        <f t="shared" ref="G52:J52" si="12">SUM(G53:G56)</f>
        <v>3751831055.9300003</v>
      </c>
      <c r="H52" s="21">
        <f t="shared" si="12"/>
        <v>34059811</v>
      </c>
      <c r="I52" s="21">
        <f t="shared" si="12"/>
        <v>509259028</v>
      </c>
      <c r="J52" s="21">
        <f t="shared" si="12"/>
        <v>3276631838.9300003</v>
      </c>
      <c r="K52" s="11">
        <f t="shared" si="2"/>
        <v>-50536161.069999695</v>
      </c>
      <c r="L52" s="8">
        <f t="shared" si="3"/>
        <v>-1.5188941787730494</v>
      </c>
    </row>
    <row r="53" spans="1:12" ht="15" customHeight="1" x14ac:dyDescent="0.25">
      <c r="A53" s="52" t="s">
        <v>809</v>
      </c>
      <c r="B53" s="52" t="s">
        <v>810</v>
      </c>
      <c r="C53" s="49">
        <v>2140757</v>
      </c>
      <c r="D53" s="11">
        <f t="shared" si="0"/>
        <v>2140757000</v>
      </c>
      <c r="E53" t="s">
        <v>14</v>
      </c>
      <c r="F53" s="10" t="s">
        <v>90</v>
      </c>
      <c r="G53" s="11">
        <v>2561124861.48</v>
      </c>
      <c r="H53" s="11">
        <v>34059811</v>
      </c>
      <c r="I53" s="11">
        <v>509258350</v>
      </c>
      <c r="J53" s="11">
        <f>G53+H53-I53</f>
        <v>2085926322.48</v>
      </c>
      <c r="K53" s="11">
        <f t="shared" si="2"/>
        <v>-54830677.519999981</v>
      </c>
      <c r="L53" s="8">
        <f t="shared" si="3"/>
        <v>-2.5612751713529365</v>
      </c>
    </row>
    <row r="54" spans="1:12" ht="15" customHeight="1" x14ac:dyDescent="0.25">
      <c r="A54" s="52" t="s">
        <v>811</v>
      </c>
      <c r="B54" s="52" t="s">
        <v>812</v>
      </c>
      <c r="C54" s="49">
        <v>710</v>
      </c>
      <c r="D54" s="11">
        <f t="shared" si="0"/>
        <v>710000</v>
      </c>
      <c r="E54" t="s">
        <v>14</v>
      </c>
      <c r="F54" s="10" t="s">
        <v>92</v>
      </c>
      <c r="G54" s="11">
        <v>710267</v>
      </c>
      <c r="H54" s="11">
        <v>0</v>
      </c>
      <c r="I54" s="11">
        <v>678</v>
      </c>
      <c r="J54" s="11">
        <f>G54+H54-I54</f>
        <v>709589</v>
      </c>
      <c r="K54" s="11">
        <f t="shared" si="2"/>
        <v>-411</v>
      </c>
      <c r="L54" s="8">
        <f t="shared" si="3"/>
        <v>-5.7887323943661972E-2</v>
      </c>
    </row>
    <row r="55" spans="1:12" ht="15" customHeight="1" x14ac:dyDescent="0.25">
      <c r="A55" s="52" t="s">
        <v>813</v>
      </c>
      <c r="B55" s="52" t="s">
        <v>814</v>
      </c>
      <c r="C55" s="49">
        <v>664228</v>
      </c>
      <c r="D55" s="11">
        <f t="shared" si="0"/>
        <v>664228000</v>
      </c>
      <c r="E55" t="s">
        <v>14</v>
      </c>
      <c r="F55" s="10" t="s">
        <v>94</v>
      </c>
      <c r="G55" s="11">
        <v>662672088.45000005</v>
      </c>
      <c r="H55" s="11">
        <v>0</v>
      </c>
      <c r="I55" s="11">
        <v>0</v>
      </c>
      <c r="J55" s="11">
        <f>G55+H55-I55</f>
        <v>662672088.45000005</v>
      </c>
      <c r="K55" s="11">
        <f t="shared" si="2"/>
        <v>-1555911.5499999523</v>
      </c>
      <c r="L55" s="8">
        <f t="shared" si="3"/>
        <v>-0.23424359557259741</v>
      </c>
    </row>
    <row r="56" spans="1:12" ht="15" customHeight="1" x14ac:dyDescent="0.25">
      <c r="A56" s="52" t="s">
        <v>815</v>
      </c>
      <c r="B56" s="52" t="s">
        <v>816</v>
      </c>
      <c r="C56" s="49">
        <v>521473</v>
      </c>
      <c r="D56" s="11">
        <f t="shared" si="0"/>
        <v>521473000</v>
      </c>
      <c r="E56" t="s">
        <v>14</v>
      </c>
      <c r="F56" s="10" t="s">
        <v>96</v>
      </c>
      <c r="G56" s="11">
        <v>527323839</v>
      </c>
      <c r="H56" s="11">
        <v>0</v>
      </c>
      <c r="I56" s="11">
        <v>0</v>
      </c>
      <c r="J56" s="11">
        <f>G56+H56-I56</f>
        <v>527323839</v>
      </c>
      <c r="K56" s="11">
        <f t="shared" si="2"/>
        <v>5850839</v>
      </c>
      <c r="L56" s="8">
        <f t="shared" si="3"/>
        <v>1.121983113219668</v>
      </c>
    </row>
    <row r="57" spans="1:12" ht="15" customHeight="1" x14ac:dyDescent="0.25">
      <c r="A57" s="52" t="s">
        <v>1423</v>
      </c>
      <c r="B57" s="52" t="s">
        <v>1424</v>
      </c>
      <c r="C57" s="49">
        <v>0</v>
      </c>
      <c r="D57" s="11">
        <f t="shared" si="0"/>
        <v>0</v>
      </c>
      <c r="E57" t="s">
        <v>14</v>
      </c>
      <c r="K57" s="11">
        <f t="shared" si="2"/>
        <v>0</v>
      </c>
      <c r="L57" s="8">
        <v>0</v>
      </c>
    </row>
    <row r="58" spans="1:12" ht="15" customHeight="1" x14ac:dyDescent="0.25">
      <c r="A58" s="52"/>
      <c r="B58" s="52"/>
      <c r="C58" s="49"/>
      <c r="D58" s="11">
        <f t="shared" si="0"/>
        <v>0</v>
      </c>
      <c r="E58" t="s">
        <v>14</v>
      </c>
      <c r="F58" s="20" t="s">
        <v>100</v>
      </c>
      <c r="G58" s="21">
        <f>SUM(G59)</f>
        <v>5910921.7599999998</v>
      </c>
      <c r="H58" s="21">
        <f t="shared" ref="H58:J58" si="13">SUM(H59)</f>
        <v>237280637.84999999</v>
      </c>
      <c r="I58" s="21">
        <f t="shared" si="13"/>
        <v>134706588.84999999</v>
      </c>
      <c r="J58" s="21">
        <f t="shared" si="13"/>
        <v>108484970.75999999</v>
      </c>
      <c r="K58" s="11">
        <f t="shared" si="2"/>
        <v>108484970.75999999</v>
      </c>
      <c r="L58" s="8">
        <v>100</v>
      </c>
    </row>
    <row r="59" spans="1:12" ht="15" customHeight="1" x14ac:dyDescent="0.25">
      <c r="A59" s="52"/>
      <c r="B59" s="52"/>
      <c r="C59" s="49"/>
      <c r="D59" s="11">
        <f t="shared" si="0"/>
        <v>0</v>
      </c>
      <c r="E59" t="s">
        <v>14</v>
      </c>
      <c r="F59" s="10" t="s">
        <v>101</v>
      </c>
      <c r="G59" s="11">
        <v>5910921.7599999998</v>
      </c>
      <c r="H59" s="11">
        <v>237280637.84999999</v>
      </c>
      <c r="I59" s="11">
        <v>134706588.84999999</v>
      </c>
      <c r="J59" s="11">
        <f>G59+H59-I59</f>
        <v>108484970.75999999</v>
      </c>
      <c r="K59" s="11">
        <f t="shared" si="2"/>
        <v>108484970.75999999</v>
      </c>
      <c r="L59" s="8">
        <v>100</v>
      </c>
    </row>
    <row r="60" spans="1:12" ht="15" customHeight="1" x14ac:dyDescent="0.25">
      <c r="A60" s="52" t="s">
        <v>821</v>
      </c>
      <c r="B60" s="52" t="s">
        <v>822</v>
      </c>
      <c r="C60" s="49">
        <v>23822</v>
      </c>
      <c r="D60" s="11">
        <f t="shared" si="0"/>
        <v>23822000</v>
      </c>
      <c r="E60" t="s">
        <v>14</v>
      </c>
      <c r="F60" s="20" t="s">
        <v>103</v>
      </c>
      <c r="G60" s="21">
        <f>SUM(G61)</f>
        <v>23822126.539999999</v>
      </c>
      <c r="H60" s="21">
        <f t="shared" ref="H60:J60" si="14">SUM(H61)</f>
        <v>0</v>
      </c>
      <c r="I60" s="21">
        <f t="shared" si="14"/>
        <v>0</v>
      </c>
      <c r="J60" s="21">
        <f t="shared" si="14"/>
        <v>23822126.539999999</v>
      </c>
      <c r="K60" s="11">
        <f t="shared" si="2"/>
        <v>126.53999999910593</v>
      </c>
      <c r="L60" s="8">
        <f t="shared" si="3"/>
        <v>5.3118965661617804E-4</v>
      </c>
    </row>
    <row r="61" spans="1:12" ht="15" customHeight="1" x14ac:dyDescent="0.25">
      <c r="A61" s="52" t="s">
        <v>823</v>
      </c>
      <c r="B61" s="52" t="s">
        <v>824</v>
      </c>
      <c r="C61" s="49">
        <v>23822</v>
      </c>
      <c r="D61" s="11">
        <f t="shared" si="0"/>
        <v>23822000</v>
      </c>
      <c r="E61" t="s">
        <v>14</v>
      </c>
      <c r="F61" s="10" t="s">
        <v>104</v>
      </c>
      <c r="G61" s="11">
        <v>23822126.539999999</v>
      </c>
      <c r="H61" s="11">
        <v>0</v>
      </c>
      <c r="I61" s="11">
        <v>0</v>
      </c>
      <c r="J61" s="11">
        <f>G61+H61-I61</f>
        <v>23822126.539999999</v>
      </c>
      <c r="K61" s="11">
        <f t="shared" si="2"/>
        <v>126.53999999910593</v>
      </c>
      <c r="L61" s="8">
        <f t="shared" si="3"/>
        <v>5.3118965661617804E-4</v>
      </c>
    </row>
    <row r="62" spans="1:12" ht="15" customHeight="1" x14ac:dyDescent="0.25">
      <c r="A62" s="52" t="s">
        <v>825</v>
      </c>
      <c r="B62" s="52" t="s">
        <v>826</v>
      </c>
      <c r="C62" s="49">
        <v>1006405</v>
      </c>
      <c r="D62" s="11">
        <f t="shared" si="0"/>
        <v>1006405000</v>
      </c>
      <c r="E62" t="s">
        <v>14</v>
      </c>
      <c r="F62" s="20" t="s">
        <v>106</v>
      </c>
      <c r="G62" s="21">
        <f>SUM(G63:G66)</f>
        <v>1040846077.75</v>
      </c>
      <c r="H62" s="21">
        <f>SUM(H63:H66)</f>
        <v>71045716.930000007</v>
      </c>
      <c r="I62" s="21">
        <f>SUM(I63:I66)</f>
        <v>84268649.480000004</v>
      </c>
      <c r="J62" s="21">
        <f>SUM(J63:J66)</f>
        <v>1027623145.2</v>
      </c>
      <c r="K62" s="11">
        <f t="shared" si="2"/>
        <v>21218145.200000048</v>
      </c>
      <c r="L62" s="8">
        <f t="shared" si="3"/>
        <v>2.1083107893939368</v>
      </c>
    </row>
    <row r="63" spans="1:12" ht="15" customHeight="1" x14ac:dyDescent="0.25">
      <c r="A63" s="52" t="s">
        <v>827</v>
      </c>
      <c r="B63" s="52" t="s">
        <v>828</v>
      </c>
      <c r="C63" s="49">
        <v>985340</v>
      </c>
      <c r="D63" s="11">
        <f t="shared" si="0"/>
        <v>985340000</v>
      </c>
      <c r="E63" t="s">
        <v>14</v>
      </c>
      <c r="F63" s="4" t="s">
        <v>107</v>
      </c>
      <c r="G63" s="38">
        <v>985340174.20000005</v>
      </c>
      <c r="H63" s="38">
        <v>0</v>
      </c>
      <c r="I63" s="38">
        <v>0</v>
      </c>
      <c r="J63" s="38">
        <f>G63+H63-I63</f>
        <v>985340174.20000005</v>
      </c>
      <c r="K63" s="11">
        <f t="shared" si="2"/>
        <v>174.20000004768372</v>
      </c>
      <c r="L63" s="8">
        <f t="shared" si="3"/>
        <v>1.7679176735713939E-5</v>
      </c>
    </row>
    <row r="64" spans="1:12" ht="15" customHeight="1" x14ac:dyDescent="0.25">
      <c r="A64" s="52"/>
      <c r="B64" s="52"/>
      <c r="C64" s="49"/>
      <c r="D64" s="11">
        <f t="shared" si="0"/>
        <v>0</v>
      </c>
      <c r="E64" t="s">
        <v>14</v>
      </c>
      <c r="F64" s="4" t="s">
        <v>109</v>
      </c>
      <c r="G64" s="38">
        <v>1753320</v>
      </c>
      <c r="H64" s="38">
        <v>158240</v>
      </c>
      <c r="I64" s="38">
        <v>909640</v>
      </c>
      <c r="J64" s="38">
        <f>G64+H64-I64</f>
        <v>1001920</v>
      </c>
      <c r="K64" s="11">
        <f t="shared" si="2"/>
        <v>1001920</v>
      </c>
      <c r="L64" s="8">
        <v>100</v>
      </c>
    </row>
    <row r="65" spans="1:12" ht="15" customHeight="1" x14ac:dyDescent="0.25">
      <c r="A65" s="52"/>
      <c r="B65" s="52"/>
      <c r="C65" s="49"/>
      <c r="D65" s="11">
        <f t="shared" si="0"/>
        <v>0</v>
      </c>
      <c r="E65" t="s">
        <v>14</v>
      </c>
      <c r="F65" s="4" t="s">
        <v>111</v>
      </c>
      <c r="G65" s="38">
        <v>0</v>
      </c>
      <c r="H65" s="38">
        <v>62890751.93</v>
      </c>
      <c r="I65" s="38">
        <v>62890751.93</v>
      </c>
      <c r="J65" s="38">
        <f>G65+H65-I65</f>
        <v>0</v>
      </c>
      <c r="K65" s="11">
        <f t="shared" si="2"/>
        <v>0</v>
      </c>
      <c r="L65" s="8">
        <v>0</v>
      </c>
    </row>
    <row r="66" spans="1:12" ht="15" customHeight="1" x14ac:dyDescent="0.25">
      <c r="A66" s="52"/>
      <c r="B66" s="52"/>
      <c r="C66" s="49"/>
      <c r="D66" s="11">
        <f t="shared" si="0"/>
        <v>0</v>
      </c>
      <c r="E66" t="s">
        <v>14</v>
      </c>
      <c r="F66" s="4" t="s">
        <v>113</v>
      </c>
      <c r="G66" s="38">
        <v>53752583.549999997</v>
      </c>
      <c r="H66" s="38">
        <v>7996725</v>
      </c>
      <c r="I66" s="38">
        <v>20468257.550000001</v>
      </c>
      <c r="J66" s="38">
        <f>G66+H66-I66</f>
        <v>41281051</v>
      </c>
      <c r="K66" s="11">
        <f t="shared" si="2"/>
        <v>41281051</v>
      </c>
      <c r="L66" s="8">
        <v>100</v>
      </c>
    </row>
    <row r="67" spans="1:12" ht="15" customHeight="1" x14ac:dyDescent="0.25">
      <c r="A67" s="52" t="s">
        <v>831</v>
      </c>
      <c r="B67" s="52" t="s">
        <v>826</v>
      </c>
      <c r="C67" s="49">
        <v>21065</v>
      </c>
      <c r="D67" s="11">
        <f t="shared" si="0"/>
        <v>21065000</v>
      </c>
      <c r="E67" t="s">
        <v>14</v>
      </c>
      <c r="F67" s="15">
        <v>1.6</v>
      </c>
      <c r="G67" s="16">
        <f>G68+G71+G77+G79+G87+G91+G95+G103+G111+G115+G117+G126+G107</f>
        <v>14206069446.450001</v>
      </c>
      <c r="H67" s="16">
        <f>H68+H71+H77+H79+H87+H91+H95+H103+H111+H115+H117+H126+H107</f>
        <v>126603965</v>
      </c>
      <c r="I67" s="16">
        <f>I68+I71+I77+I79+I87+I91+I95+I103+I111+I115+I117+I126+I107</f>
        <v>152024842.15000001</v>
      </c>
      <c r="J67" s="16">
        <f>J68+J71+J77+J79+J87+J91+J95+J103+J111+J115+J117+J126+J107</f>
        <v>14180648569.300001</v>
      </c>
      <c r="K67" s="11">
        <f t="shared" si="2"/>
        <v>14159583569.300001</v>
      </c>
      <c r="L67" s="8">
        <f t="shared" si="3"/>
        <v>67218.53106717304</v>
      </c>
    </row>
    <row r="68" spans="1:12" ht="15" customHeight="1" x14ac:dyDescent="0.25">
      <c r="A68" s="52" t="s">
        <v>832</v>
      </c>
      <c r="B68" s="52" t="s">
        <v>833</v>
      </c>
      <c r="C68" s="49">
        <v>14407839</v>
      </c>
      <c r="D68" s="11">
        <f t="shared" ref="D68:D131" si="15">C68*1000</f>
        <v>14407839000</v>
      </c>
      <c r="E68" t="s">
        <v>14</v>
      </c>
      <c r="F68" s="20" t="s">
        <v>119</v>
      </c>
      <c r="G68" s="21">
        <f>SUM(G69:G70)</f>
        <v>2444400098.5599999</v>
      </c>
      <c r="H68" s="21">
        <f t="shared" ref="H68:J68" si="16">SUM(H69:H70)</f>
        <v>0</v>
      </c>
      <c r="I68" s="21">
        <f t="shared" si="16"/>
        <v>0</v>
      </c>
      <c r="J68" s="21">
        <f t="shared" si="16"/>
        <v>2444400098.5599999</v>
      </c>
      <c r="K68" s="11">
        <f t="shared" ref="K68:K131" si="17">J68-D68</f>
        <v>-11963438901.440001</v>
      </c>
      <c r="L68" s="8">
        <f t="shared" ref="L68:L131" si="18">K68*100/D68</f>
        <v>-83.034235053848121</v>
      </c>
    </row>
    <row r="69" spans="1:12" ht="15" customHeight="1" x14ac:dyDescent="0.25">
      <c r="A69" s="52" t="s">
        <v>834</v>
      </c>
      <c r="B69" s="52" t="s">
        <v>835</v>
      </c>
      <c r="C69" s="49">
        <v>2444401</v>
      </c>
      <c r="D69" s="11">
        <f t="shared" si="15"/>
        <v>2444401000</v>
      </c>
      <c r="E69" t="s">
        <v>14</v>
      </c>
      <c r="F69" s="4" t="s">
        <v>121</v>
      </c>
      <c r="G69" s="11">
        <v>155636750</v>
      </c>
      <c r="H69" s="11">
        <v>0</v>
      </c>
      <c r="I69" s="11">
        <v>0</v>
      </c>
      <c r="J69" s="11">
        <f>G69+H69-I69</f>
        <v>155636750</v>
      </c>
      <c r="K69" s="11">
        <f t="shared" si="17"/>
        <v>-2288764250</v>
      </c>
      <c r="L69" s="8">
        <f t="shared" si="18"/>
        <v>-93.632928885236097</v>
      </c>
    </row>
    <row r="70" spans="1:12" ht="15" customHeight="1" x14ac:dyDescent="0.25">
      <c r="A70" s="52" t="s">
        <v>836</v>
      </c>
      <c r="B70" s="52" t="s">
        <v>837</v>
      </c>
      <c r="C70" s="49">
        <v>155638</v>
      </c>
      <c r="D70" s="11">
        <f t="shared" si="15"/>
        <v>155638000</v>
      </c>
      <c r="E70" t="s">
        <v>14</v>
      </c>
      <c r="F70" s="4" t="s">
        <v>123</v>
      </c>
      <c r="G70" s="11">
        <v>2288763348.5599999</v>
      </c>
      <c r="H70" s="11">
        <v>0</v>
      </c>
      <c r="I70" s="11">
        <v>0</v>
      </c>
      <c r="J70" s="11">
        <f>G70+H70-I70</f>
        <v>2288763348.5599999</v>
      </c>
      <c r="K70" s="11">
        <f t="shared" si="17"/>
        <v>2133125348.5599999</v>
      </c>
      <c r="L70" s="8">
        <f t="shared" si="18"/>
        <v>1370.5684656446369</v>
      </c>
    </row>
    <row r="71" spans="1:12" ht="15" customHeight="1" x14ac:dyDescent="0.25">
      <c r="A71" s="52" t="s">
        <v>838</v>
      </c>
      <c r="B71" s="52" t="s">
        <v>839</v>
      </c>
      <c r="C71" s="49">
        <v>2288763</v>
      </c>
      <c r="D71" s="11">
        <f t="shared" si="15"/>
        <v>2288763000</v>
      </c>
      <c r="E71" t="s">
        <v>14</v>
      </c>
      <c r="F71" s="20" t="s">
        <v>125</v>
      </c>
      <c r="G71" s="21">
        <f>SUM(G72:G75)</f>
        <v>7230767007.3000002</v>
      </c>
      <c r="H71" s="21">
        <f t="shared" ref="H71:J71" si="19">SUM(H72:H75)</f>
        <v>75906953</v>
      </c>
      <c r="I71" s="21">
        <f t="shared" si="19"/>
        <v>0</v>
      </c>
      <c r="J71" s="21">
        <f t="shared" si="19"/>
        <v>7306673960.3000002</v>
      </c>
      <c r="K71" s="11">
        <f t="shared" si="17"/>
        <v>5017910960.3000002</v>
      </c>
      <c r="L71" s="8">
        <f t="shared" si="18"/>
        <v>219.24117788954121</v>
      </c>
    </row>
    <row r="72" spans="1:12" ht="15" customHeight="1" x14ac:dyDescent="0.25">
      <c r="A72" s="52" t="s">
        <v>840</v>
      </c>
      <c r="B72" s="52" t="s">
        <v>841</v>
      </c>
      <c r="C72" s="49">
        <v>7029197</v>
      </c>
      <c r="D72" s="11">
        <f t="shared" si="15"/>
        <v>7029197000</v>
      </c>
      <c r="E72" t="s">
        <v>14</v>
      </c>
      <c r="F72" s="4" t="s">
        <v>127</v>
      </c>
      <c r="G72" s="11">
        <v>2608140202.8000002</v>
      </c>
      <c r="H72" s="11">
        <v>75906953</v>
      </c>
      <c r="I72" s="11">
        <v>0</v>
      </c>
      <c r="J72" s="11">
        <f>G72+H72-I72</f>
        <v>2684047155.8000002</v>
      </c>
      <c r="K72" s="11">
        <f t="shared" si="17"/>
        <v>-4345149844.1999998</v>
      </c>
      <c r="L72" s="8">
        <f t="shared" si="18"/>
        <v>-61.815735768964792</v>
      </c>
    </row>
    <row r="73" spans="1:12" ht="15" customHeight="1" x14ac:dyDescent="0.25">
      <c r="A73" s="52" t="s">
        <v>842</v>
      </c>
      <c r="B73" s="52" t="s">
        <v>843</v>
      </c>
      <c r="C73" s="49">
        <v>2406570</v>
      </c>
      <c r="D73" s="11">
        <f t="shared" si="15"/>
        <v>2406570000</v>
      </c>
      <c r="E73" t="s">
        <v>14</v>
      </c>
      <c r="F73" s="4" t="s">
        <v>129</v>
      </c>
      <c r="G73" s="11">
        <v>540402074.70000005</v>
      </c>
      <c r="H73" s="11">
        <v>0</v>
      </c>
      <c r="I73" s="11">
        <v>0</v>
      </c>
      <c r="J73" s="11">
        <f>G73+H73-I73</f>
        <v>540402074.70000005</v>
      </c>
      <c r="K73" s="11">
        <f t="shared" si="17"/>
        <v>-1866167925.3</v>
      </c>
      <c r="L73" s="8">
        <f t="shared" si="18"/>
        <v>-77.544718221368996</v>
      </c>
    </row>
    <row r="74" spans="1:12" ht="15" customHeight="1" x14ac:dyDescent="0.25">
      <c r="A74" s="52" t="s">
        <v>844</v>
      </c>
      <c r="B74" s="52" t="s">
        <v>845</v>
      </c>
      <c r="C74" s="49">
        <v>540402</v>
      </c>
      <c r="D74" s="11">
        <f t="shared" si="15"/>
        <v>540402000</v>
      </c>
      <c r="E74" t="s">
        <v>14</v>
      </c>
      <c r="F74" s="4" t="s">
        <v>131</v>
      </c>
      <c r="G74" s="11">
        <v>1756013683</v>
      </c>
      <c r="H74" s="11">
        <v>0</v>
      </c>
      <c r="I74" s="11">
        <v>0</v>
      </c>
      <c r="J74" s="11">
        <f>G74+H74-I74</f>
        <v>1756013683</v>
      </c>
      <c r="K74" s="11">
        <f t="shared" si="17"/>
        <v>1215611683</v>
      </c>
      <c r="L74" s="8">
        <f t="shared" si="18"/>
        <v>224.94581496737615</v>
      </c>
    </row>
    <row r="75" spans="1:12" ht="15" customHeight="1" x14ac:dyDescent="0.25">
      <c r="A75" s="52" t="s">
        <v>846</v>
      </c>
      <c r="B75" s="52" t="s">
        <v>847</v>
      </c>
      <c r="C75" s="49">
        <v>1756014</v>
      </c>
      <c r="D75" s="11">
        <f t="shared" si="15"/>
        <v>1756014000</v>
      </c>
      <c r="E75" t="s">
        <v>14</v>
      </c>
      <c r="F75" s="4" t="s">
        <v>133</v>
      </c>
      <c r="G75" s="11">
        <v>2326211046.8000002</v>
      </c>
      <c r="H75" s="11">
        <v>0</v>
      </c>
      <c r="I75" s="11">
        <v>0</v>
      </c>
      <c r="J75" s="11">
        <f>G75+H75-I75</f>
        <v>2326211046.8000002</v>
      </c>
      <c r="K75" s="11">
        <f t="shared" si="17"/>
        <v>570197046.80000019</v>
      </c>
      <c r="L75" s="8">
        <f t="shared" si="18"/>
        <v>32.471099137022833</v>
      </c>
    </row>
    <row r="76" spans="1:12" ht="15" customHeight="1" x14ac:dyDescent="0.25">
      <c r="A76" s="52" t="s">
        <v>848</v>
      </c>
      <c r="B76" s="52" t="s">
        <v>134</v>
      </c>
      <c r="C76" s="49">
        <v>2326211</v>
      </c>
      <c r="D76" s="11">
        <f t="shared" si="15"/>
        <v>2326211000</v>
      </c>
      <c r="K76" s="11">
        <f t="shared" si="17"/>
        <v>-2326211000</v>
      </c>
      <c r="L76" s="8">
        <f t="shared" si="18"/>
        <v>-100</v>
      </c>
    </row>
    <row r="77" spans="1:12" ht="15" customHeight="1" x14ac:dyDescent="0.25">
      <c r="A77" s="52" t="s">
        <v>849</v>
      </c>
      <c r="B77" s="52" t="s">
        <v>850</v>
      </c>
      <c r="C77" s="49">
        <v>61891</v>
      </c>
      <c r="D77" s="11">
        <f t="shared" si="15"/>
        <v>61891000</v>
      </c>
      <c r="E77" t="s">
        <v>14</v>
      </c>
      <c r="F77" s="20" t="s">
        <v>135</v>
      </c>
      <c r="G77" s="21">
        <f t="shared" ref="G77:J77" si="20">SUM(G78:G78)</f>
        <v>61891348</v>
      </c>
      <c r="H77" s="21">
        <f t="shared" si="20"/>
        <v>0</v>
      </c>
      <c r="I77" s="21">
        <f t="shared" si="20"/>
        <v>0</v>
      </c>
      <c r="J77" s="21">
        <f t="shared" si="20"/>
        <v>61891348</v>
      </c>
      <c r="K77" s="11">
        <f t="shared" si="17"/>
        <v>348</v>
      </c>
      <c r="L77" s="8">
        <f t="shared" si="18"/>
        <v>5.6227884506632631E-4</v>
      </c>
    </row>
    <row r="78" spans="1:12" ht="15" customHeight="1" x14ac:dyDescent="0.25">
      <c r="A78" s="52" t="s">
        <v>851</v>
      </c>
      <c r="B78" s="52" t="s">
        <v>852</v>
      </c>
      <c r="C78" s="49">
        <v>61891</v>
      </c>
      <c r="D78" s="11">
        <f t="shared" si="15"/>
        <v>61891000</v>
      </c>
      <c r="E78" t="s">
        <v>14</v>
      </c>
      <c r="F78" s="4" t="s">
        <v>137</v>
      </c>
      <c r="G78" s="11">
        <v>61891348</v>
      </c>
      <c r="H78" s="11">
        <v>0</v>
      </c>
      <c r="I78" s="11">
        <v>0</v>
      </c>
      <c r="J78" s="11">
        <f>G78+H78-I78</f>
        <v>61891348</v>
      </c>
      <c r="K78" s="11">
        <f t="shared" si="17"/>
        <v>348</v>
      </c>
      <c r="L78" s="8">
        <f t="shared" si="18"/>
        <v>5.6227884506632631E-4</v>
      </c>
    </row>
    <row r="79" spans="1:12" ht="15" customHeight="1" x14ac:dyDescent="0.25">
      <c r="A79" s="52" t="s">
        <v>853</v>
      </c>
      <c r="B79" s="52" t="s">
        <v>843</v>
      </c>
      <c r="C79" s="49">
        <v>2696408</v>
      </c>
      <c r="D79" s="11">
        <f t="shared" si="15"/>
        <v>2696408000</v>
      </c>
      <c r="E79" t="s">
        <v>14</v>
      </c>
      <c r="F79" s="20" t="s">
        <v>141</v>
      </c>
      <c r="G79" s="21">
        <f>SUM(G80:G86)</f>
        <v>2696406346.1999998</v>
      </c>
      <c r="H79" s="21">
        <f t="shared" ref="H79:J79" si="21">SUM(H80:H86)</f>
        <v>0</v>
      </c>
      <c r="I79" s="21">
        <f t="shared" si="21"/>
        <v>0</v>
      </c>
      <c r="J79" s="21">
        <f t="shared" si="21"/>
        <v>2696406346.1999998</v>
      </c>
      <c r="K79" s="11">
        <f t="shared" si="17"/>
        <v>-1653.8000001907349</v>
      </c>
      <c r="L79" s="8">
        <f t="shared" si="18"/>
        <v>-6.1333448060929021E-5</v>
      </c>
    </row>
    <row r="80" spans="1:12" ht="15" customHeight="1" x14ac:dyDescent="0.25">
      <c r="A80" s="52" t="s">
        <v>854</v>
      </c>
      <c r="B80" s="52" t="s">
        <v>855</v>
      </c>
      <c r="C80" s="49">
        <v>655175</v>
      </c>
      <c r="D80" s="11">
        <f t="shared" si="15"/>
        <v>655175000</v>
      </c>
      <c r="E80" t="s">
        <v>14</v>
      </c>
      <c r="F80" s="4" t="s">
        <v>142</v>
      </c>
      <c r="G80" s="11">
        <v>655174528.89999998</v>
      </c>
      <c r="H80" s="11">
        <v>0</v>
      </c>
      <c r="I80" s="11">
        <v>0</v>
      </c>
      <c r="J80" s="11">
        <f t="shared" ref="J80:J86" si="22">G80+H80-I80</f>
        <v>655174528.89999998</v>
      </c>
      <c r="K80" s="11">
        <f t="shared" si="17"/>
        <v>-471.10000002384186</v>
      </c>
      <c r="L80" s="8">
        <f t="shared" si="18"/>
        <v>-7.1904453012377131E-5</v>
      </c>
    </row>
    <row r="81" spans="1:12" ht="15" customHeight="1" x14ac:dyDescent="0.25">
      <c r="A81" s="52" t="s">
        <v>856</v>
      </c>
      <c r="B81" s="52" t="s">
        <v>857</v>
      </c>
      <c r="C81" s="49">
        <v>14982</v>
      </c>
      <c r="D81" s="11">
        <f t="shared" si="15"/>
        <v>14982000</v>
      </c>
      <c r="E81" t="s">
        <v>14</v>
      </c>
      <c r="F81" s="4" t="s">
        <v>144</v>
      </c>
      <c r="G81" s="11">
        <v>14982000</v>
      </c>
      <c r="H81" s="11">
        <v>0</v>
      </c>
      <c r="I81" s="11">
        <v>0</v>
      </c>
      <c r="J81" s="11">
        <f t="shared" si="22"/>
        <v>14982000</v>
      </c>
      <c r="K81" s="11">
        <f t="shared" si="17"/>
        <v>0</v>
      </c>
      <c r="L81" s="8">
        <f t="shared" si="18"/>
        <v>0</v>
      </c>
    </row>
    <row r="82" spans="1:12" ht="15" customHeight="1" x14ac:dyDescent="0.25">
      <c r="A82" s="52" t="s">
        <v>858</v>
      </c>
      <c r="B82" s="52" t="s">
        <v>859</v>
      </c>
      <c r="C82" s="49">
        <v>1175797</v>
      </c>
      <c r="D82" s="11">
        <f t="shared" si="15"/>
        <v>1175797000</v>
      </c>
      <c r="E82" t="s">
        <v>14</v>
      </c>
      <c r="F82" s="4" t="s">
        <v>146</v>
      </c>
      <c r="G82" s="11">
        <v>1175796679.0899999</v>
      </c>
      <c r="H82" s="11">
        <v>0</v>
      </c>
      <c r="I82" s="11">
        <v>0</v>
      </c>
      <c r="J82" s="11">
        <f t="shared" si="22"/>
        <v>1175796679.0899999</v>
      </c>
      <c r="K82" s="11">
        <f t="shared" si="17"/>
        <v>-320.91000008583069</v>
      </c>
      <c r="L82" s="8">
        <f t="shared" si="18"/>
        <v>-2.729297660104854E-5</v>
      </c>
    </row>
    <row r="83" spans="1:12" ht="15" customHeight="1" x14ac:dyDescent="0.25">
      <c r="A83" s="52" t="s">
        <v>860</v>
      </c>
      <c r="B83" s="52" t="s">
        <v>861</v>
      </c>
      <c r="C83" s="49">
        <v>348802</v>
      </c>
      <c r="D83" s="11">
        <f t="shared" si="15"/>
        <v>348802000</v>
      </c>
      <c r="E83" t="s">
        <v>14</v>
      </c>
      <c r="F83" s="4" t="s">
        <v>148</v>
      </c>
      <c r="G83" s="11">
        <v>348801973</v>
      </c>
      <c r="H83" s="11">
        <v>0</v>
      </c>
      <c r="I83" s="11">
        <v>0</v>
      </c>
      <c r="J83" s="11">
        <f t="shared" si="22"/>
        <v>348801973</v>
      </c>
      <c r="K83" s="11">
        <f t="shared" si="17"/>
        <v>-27</v>
      </c>
      <c r="L83" s="8">
        <f t="shared" si="18"/>
        <v>-7.7407813028595019E-6</v>
      </c>
    </row>
    <row r="84" spans="1:12" ht="15" customHeight="1" x14ac:dyDescent="0.25">
      <c r="A84" s="52" t="s">
        <v>862</v>
      </c>
      <c r="B84" s="52" t="s">
        <v>863</v>
      </c>
      <c r="C84" s="49">
        <v>466736</v>
      </c>
      <c r="D84" s="11">
        <f t="shared" si="15"/>
        <v>466736000</v>
      </c>
      <c r="E84" t="s">
        <v>14</v>
      </c>
      <c r="F84" s="4" t="s">
        <v>150</v>
      </c>
      <c r="G84" s="11">
        <v>466735710.20999998</v>
      </c>
      <c r="H84" s="11">
        <v>0</v>
      </c>
      <c r="I84" s="11">
        <v>0</v>
      </c>
      <c r="J84" s="11">
        <f t="shared" si="22"/>
        <v>466735710.20999998</v>
      </c>
      <c r="K84" s="11">
        <f t="shared" si="17"/>
        <v>-289.79000002145767</v>
      </c>
      <c r="L84" s="8">
        <f t="shared" si="18"/>
        <v>-6.2088632550619122E-5</v>
      </c>
    </row>
    <row r="85" spans="1:12" ht="15" customHeight="1" x14ac:dyDescent="0.25">
      <c r="A85" s="52" t="s">
        <v>864</v>
      </c>
      <c r="B85" s="52" t="s">
        <v>865</v>
      </c>
      <c r="C85" s="49">
        <v>12935</v>
      </c>
      <c r="D85" s="11">
        <f t="shared" si="15"/>
        <v>12935000</v>
      </c>
      <c r="E85" t="s">
        <v>14</v>
      </c>
      <c r="F85" s="4" t="s">
        <v>152</v>
      </c>
      <c r="G85" s="11">
        <v>12934739</v>
      </c>
      <c r="H85" s="11">
        <v>0</v>
      </c>
      <c r="I85" s="11">
        <v>0</v>
      </c>
      <c r="J85" s="11">
        <f t="shared" si="22"/>
        <v>12934739</v>
      </c>
      <c r="K85" s="11">
        <f t="shared" si="17"/>
        <v>-261</v>
      </c>
      <c r="L85" s="8">
        <f t="shared" si="18"/>
        <v>-2.0177812137611132E-3</v>
      </c>
    </row>
    <row r="86" spans="1:12" ht="15" customHeight="1" x14ac:dyDescent="0.25">
      <c r="A86" s="52" t="s">
        <v>866</v>
      </c>
      <c r="B86" s="52" t="s">
        <v>867</v>
      </c>
      <c r="C86" s="49">
        <v>21981</v>
      </c>
      <c r="D86" s="11">
        <f t="shared" si="15"/>
        <v>21981000</v>
      </c>
      <c r="E86" t="s">
        <v>14</v>
      </c>
      <c r="F86" s="4" t="s">
        <v>154</v>
      </c>
      <c r="G86" s="11">
        <v>21980716</v>
      </c>
      <c r="H86" s="11">
        <v>0</v>
      </c>
      <c r="I86" s="11">
        <v>0</v>
      </c>
      <c r="J86" s="11">
        <f t="shared" si="22"/>
        <v>21980716</v>
      </c>
      <c r="K86" s="11">
        <f t="shared" si="17"/>
        <v>-284</v>
      </c>
      <c r="L86" s="8">
        <f t="shared" si="18"/>
        <v>-1.2920249306219006E-3</v>
      </c>
    </row>
    <row r="87" spans="1:12" ht="15" customHeight="1" x14ac:dyDescent="0.25">
      <c r="A87" s="52" t="s">
        <v>868</v>
      </c>
      <c r="B87" s="52" t="s">
        <v>845</v>
      </c>
      <c r="C87" s="49">
        <v>4601391</v>
      </c>
      <c r="D87" s="11">
        <f t="shared" si="15"/>
        <v>4601391000</v>
      </c>
      <c r="E87" t="s">
        <v>14</v>
      </c>
      <c r="F87" s="20" t="s">
        <v>156</v>
      </c>
      <c r="G87" s="21">
        <f>SUM(G88:G90)</f>
        <v>4601391019.1099997</v>
      </c>
      <c r="H87" s="21">
        <f t="shared" ref="H87:J87" si="23">SUM(H88:H90)</f>
        <v>0</v>
      </c>
      <c r="I87" s="21">
        <f t="shared" si="23"/>
        <v>0</v>
      </c>
      <c r="J87" s="21">
        <f t="shared" si="23"/>
        <v>4601391019.1099997</v>
      </c>
      <c r="K87" s="11">
        <f t="shared" si="17"/>
        <v>19.109999656677246</v>
      </c>
      <c r="L87" s="8">
        <f t="shared" si="18"/>
        <v>4.1530918925771025E-7</v>
      </c>
    </row>
    <row r="88" spans="1:12" ht="15" customHeight="1" x14ac:dyDescent="0.25">
      <c r="A88" s="52" t="s">
        <v>869</v>
      </c>
      <c r="B88" s="52" t="s">
        <v>870</v>
      </c>
      <c r="C88" s="49">
        <v>3688505</v>
      </c>
      <c r="D88" s="11">
        <f t="shared" si="15"/>
        <v>3688505000</v>
      </c>
      <c r="E88" t="s">
        <v>14</v>
      </c>
      <c r="F88" s="4" t="s">
        <v>157</v>
      </c>
      <c r="G88" s="11">
        <v>3688504385.8400002</v>
      </c>
      <c r="H88" s="11">
        <v>0</v>
      </c>
      <c r="I88" s="11">
        <v>0</v>
      </c>
      <c r="J88" s="11">
        <f>G88+H88-I88</f>
        <v>3688504385.8400002</v>
      </c>
      <c r="K88" s="11">
        <f t="shared" si="17"/>
        <v>-614.15999984741211</v>
      </c>
      <c r="L88" s="8">
        <f t="shared" si="18"/>
        <v>-1.6650648429307053E-5</v>
      </c>
    </row>
    <row r="89" spans="1:12" ht="15" customHeight="1" x14ac:dyDescent="0.25">
      <c r="A89" s="52" t="s">
        <v>871</v>
      </c>
      <c r="B89" s="52" t="s">
        <v>872</v>
      </c>
      <c r="C89" s="49">
        <v>653193</v>
      </c>
      <c r="D89" s="11">
        <f t="shared" si="15"/>
        <v>653193000</v>
      </c>
      <c r="E89" t="s">
        <v>14</v>
      </c>
      <c r="F89" s="4" t="s">
        <v>159</v>
      </c>
      <c r="G89" s="11">
        <v>653193773.74000001</v>
      </c>
      <c r="H89" s="11">
        <v>0</v>
      </c>
      <c r="I89" s="11">
        <v>0</v>
      </c>
      <c r="J89" s="11">
        <f>G89+H89-I89</f>
        <v>653193773.74000001</v>
      </c>
      <c r="K89" s="11">
        <f t="shared" si="17"/>
        <v>773.74000000953674</v>
      </c>
      <c r="L89" s="8">
        <f t="shared" si="18"/>
        <v>1.1845503549632906E-4</v>
      </c>
    </row>
    <row r="90" spans="1:12" ht="15" customHeight="1" x14ac:dyDescent="0.25">
      <c r="A90" s="52" t="s">
        <v>873</v>
      </c>
      <c r="B90" s="52" t="s">
        <v>874</v>
      </c>
      <c r="C90" s="49">
        <v>259693</v>
      </c>
      <c r="D90" s="11">
        <f t="shared" si="15"/>
        <v>259693000</v>
      </c>
      <c r="E90" t="s">
        <v>14</v>
      </c>
      <c r="F90" s="4" t="s">
        <v>161</v>
      </c>
      <c r="G90" s="11">
        <v>259692859.53</v>
      </c>
      <c r="H90" s="11">
        <v>0</v>
      </c>
      <c r="I90" s="11">
        <v>0</v>
      </c>
      <c r="J90" s="11">
        <f>G90+H90-I90</f>
        <v>259692859.53</v>
      </c>
      <c r="K90" s="11">
        <f t="shared" si="17"/>
        <v>-140.46999999880791</v>
      </c>
      <c r="L90" s="8">
        <f t="shared" si="18"/>
        <v>-5.4090791819112535E-5</v>
      </c>
    </row>
    <row r="91" spans="1:12" ht="15" customHeight="1" x14ac:dyDescent="0.25">
      <c r="A91" s="52" t="s">
        <v>875</v>
      </c>
      <c r="B91" s="52" t="s">
        <v>847</v>
      </c>
      <c r="C91" s="49">
        <v>83187</v>
      </c>
      <c r="D91" s="11">
        <f t="shared" si="15"/>
        <v>83187000</v>
      </c>
      <c r="E91" t="s">
        <v>14</v>
      </c>
      <c r="F91" s="20" t="s">
        <v>163</v>
      </c>
      <c r="G91" s="21">
        <f>SUM(G92:G94)</f>
        <v>83187270</v>
      </c>
      <c r="H91" s="21">
        <f>SUM(H92:H94)</f>
        <v>50697012</v>
      </c>
      <c r="I91" s="21">
        <f>SUM(I92:I94)</f>
        <v>0</v>
      </c>
      <c r="J91" s="21">
        <f>SUM(J92:J94)</f>
        <v>133884282</v>
      </c>
      <c r="K91" s="11">
        <f t="shared" si="17"/>
        <v>50697282</v>
      </c>
      <c r="L91" s="8">
        <f t="shared" si="18"/>
        <v>60.943755634894877</v>
      </c>
    </row>
    <row r="92" spans="1:12" ht="15" customHeight="1" x14ac:dyDescent="0.25">
      <c r="A92" s="52" t="s">
        <v>876</v>
      </c>
      <c r="B92" s="52" t="s">
        <v>877</v>
      </c>
      <c r="C92" s="49">
        <v>52424</v>
      </c>
      <c r="D92" s="11">
        <f t="shared" si="15"/>
        <v>52424000</v>
      </c>
      <c r="E92" t="s">
        <v>14</v>
      </c>
      <c r="F92" s="4" t="s">
        <v>164</v>
      </c>
      <c r="G92" s="38">
        <v>52424188</v>
      </c>
      <c r="H92" s="38">
        <v>0</v>
      </c>
      <c r="I92" s="38">
        <v>0</v>
      </c>
      <c r="J92" s="38">
        <f>G92+H92-I92</f>
        <v>52424188</v>
      </c>
      <c r="K92" s="11">
        <f t="shared" si="17"/>
        <v>188</v>
      </c>
      <c r="L92" s="8">
        <f t="shared" si="18"/>
        <v>3.5861437509537614E-4</v>
      </c>
    </row>
    <row r="93" spans="1:12" ht="15" customHeight="1" x14ac:dyDescent="0.25">
      <c r="A93" s="52" t="s">
        <v>878</v>
      </c>
      <c r="B93" s="52" t="s">
        <v>879</v>
      </c>
      <c r="C93" s="49">
        <v>17178</v>
      </c>
      <c r="D93" s="11">
        <f t="shared" si="15"/>
        <v>17178000</v>
      </c>
      <c r="E93" t="s">
        <v>14</v>
      </c>
      <c r="F93" s="4" t="s">
        <v>166</v>
      </c>
      <c r="G93" s="38">
        <v>17178440</v>
      </c>
      <c r="H93" s="38">
        <v>50697012</v>
      </c>
      <c r="I93" s="38">
        <v>0</v>
      </c>
      <c r="J93" s="38">
        <f>G93+H93-I93</f>
        <v>67875452</v>
      </c>
      <c r="K93" s="11">
        <f t="shared" si="17"/>
        <v>50697452</v>
      </c>
      <c r="L93" s="8">
        <f t="shared" si="18"/>
        <v>295.13011992082897</v>
      </c>
    </row>
    <row r="94" spans="1:12" ht="15" customHeight="1" x14ac:dyDescent="0.25">
      <c r="A94" s="52" t="s">
        <v>880</v>
      </c>
      <c r="B94" s="52" t="s">
        <v>881</v>
      </c>
      <c r="C94" s="49">
        <v>13585</v>
      </c>
      <c r="D94" s="11">
        <f t="shared" si="15"/>
        <v>13585000</v>
      </c>
      <c r="E94" t="s">
        <v>14</v>
      </c>
      <c r="F94" s="4" t="s">
        <v>168</v>
      </c>
      <c r="G94" s="38">
        <v>13584642</v>
      </c>
      <c r="H94" s="38">
        <v>0</v>
      </c>
      <c r="I94" s="38">
        <v>0</v>
      </c>
      <c r="J94" s="38">
        <f>G94+H94-I94</f>
        <v>13584642</v>
      </c>
      <c r="K94" s="11">
        <f t="shared" si="17"/>
        <v>-358</v>
      </c>
      <c r="L94" s="8">
        <f t="shared" si="18"/>
        <v>-2.6352594773647407E-3</v>
      </c>
    </row>
    <row r="95" spans="1:12" ht="15" customHeight="1" x14ac:dyDescent="0.25">
      <c r="A95" s="52" t="s">
        <v>882</v>
      </c>
      <c r="B95" s="52" t="s">
        <v>883</v>
      </c>
      <c r="C95" s="49">
        <v>490236</v>
      </c>
      <c r="D95" s="11">
        <f t="shared" si="15"/>
        <v>490236000</v>
      </c>
      <c r="E95" t="s">
        <v>14</v>
      </c>
      <c r="F95" s="20" t="s">
        <v>170</v>
      </c>
      <c r="G95" s="21">
        <f>SUM(G96:G102)</f>
        <v>491436328.75999999</v>
      </c>
      <c r="H95" s="21">
        <f t="shared" ref="H95:J95" si="24">SUM(H96:H102)</f>
        <v>0</v>
      </c>
      <c r="I95" s="21">
        <f t="shared" si="24"/>
        <v>2050000</v>
      </c>
      <c r="J95" s="21">
        <f t="shared" si="24"/>
        <v>489386328.75999999</v>
      </c>
      <c r="K95" s="11">
        <f t="shared" si="17"/>
        <v>-849671.24000000954</v>
      </c>
      <c r="L95" s="8">
        <f t="shared" si="18"/>
        <v>-0.17331881787547418</v>
      </c>
    </row>
    <row r="96" spans="1:12" ht="15" customHeight="1" x14ac:dyDescent="0.25">
      <c r="A96" s="52" t="s">
        <v>884</v>
      </c>
      <c r="B96" s="52" t="s">
        <v>885</v>
      </c>
      <c r="C96" s="49">
        <v>69697</v>
      </c>
      <c r="D96" s="11">
        <f t="shared" si="15"/>
        <v>69697000</v>
      </c>
      <c r="E96" t="s">
        <v>14</v>
      </c>
      <c r="F96" s="4" t="s">
        <v>171</v>
      </c>
      <c r="G96" s="11">
        <v>69697431</v>
      </c>
      <c r="H96" s="11">
        <v>0</v>
      </c>
      <c r="I96" s="11">
        <v>2050000</v>
      </c>
      <c r="J96" s="11">
        <f t="shared" ref="J96:J102" si="25">G96+H96-I96</f>
        <v>67647431</v>
      </c>
      <c r="K96" s="11">
        <f t="shared" si="17"/>
        <v>-2049569</v>
      </c>
      <c r="L96" s="8">
        <f t="shared" si="18"/>
        <v>-2.9406846779631834</v>
      </c>
    </row>
    <row r="97" spans="1:12" ht="15" customHeight="1" x14ac:dyDescent="0.25">
      <c r="A97" s="52" t="s">
        <v>886</v>
      </c>
      <c r="B97" s="52" t="s">
        <v>887</v>
      </c>
      <c r="C97" s="49">
        <v>107700</v>
      </c>
      <c r="D97" s="11">
        <f t="shared" si="15"/>
        <v>107700000</v>
      </c>
      <c r="E97" t="s">
        <v>14</v>
      </c>
      <c r="F97" s="4" t="s">
        <v>173</v>
      </c>
      <c r="G97" s="11">
        <v>107700000</v>
      </c>
      <c r="H97" s="11">
        <v>0</v>
      </c>
      <c r="I97" s="11">
        <v>0</v>
      </c>
      <c r="J97" s="11">
        <f t="shared" si="25"/>
        <v>107700000</v>
      </c>
      <c r="K97" s="11">
        <f t="shared" si="17"/>
        <v>0</v>
      </c>
      <c r="L97" s="8">
        <f t="shared" si="18"/>
        <v>0</v>
      </c>
    </row>
    <row r="98" spans="1:12" ht="15" customHeight="1" x14ac:dyDescent="0.25">
      <c r="A98" s="52" t="s">
        <v>888</v>
      </c>
      <c r="B98" s="52" t="s">
        <v>889</v>
      </c>
      <c r="C98" s="49">
        <v>8769</v>
      </c>
      <c r="D98" s="11">
        <f t="shared" si="15"/>
        <v>8769000</v>
      </c>
      <c r="E98" t="s">
        <v>14</v>
      </c>
      <c r="F98" s="4" t="s">
        <v>175</v>
      </c>
      <c r="G98" s="11">
        <v>8769179</v>
      </c>
      <c r="H98" s="11">
        <v>0</v>
      </c>
      <c r="I98" s="11">
        <v>0</v>
      </c>
      <c r="J98" s="11">
        <f t="shared" si="25"/>
        <v>8769179</v>
      </c>
      <c r="K98" s="11">
        <f t="shared" si="17"/>
        <v>179</v>
      </c>
      <c r="L98" s="8">
        <f t="shared" si="18"/>
        <v>2.041281788117231E-3</v>
      </c>
    </row>
    <row r="99" spans="1:12" ht="15" customHeight="1" x14ac:dyDescent="0.25">
      <c r="A99" s="52" t="s">
        <v>890</v>
      </c>
      <c r="B99" s="52" t="s">
        <v>891</v>
      </c>
      <c r="C99" s="49">
        <v>245793</v>
      </c>
      <c r="D99" s="11">
        <f t="shared" si="15"/>
        <v>245793000</v>
      </c>
      <c r="E99" t="s">
        <v>14</v>
      </c>
      <c r="F99" s="4" t="s">
        <v>177</v>
      </c>
      <c r="G99" s="11">
        <v>245792593</v>
      </c>
      <c r="H99" s="11">
        <v>0</v>
      </c>
      <c r="I99" s="11">
        <v>0</v>
      </c>
      <c r="J99" s="11">
        <f t="shared" si="25"/>
        <v>245792593</v>
      </c>
      <c r="K99" s="11">
        <f t="shared" si="17"/>
        <v>-407</v>
      </c>
      <c r="L99" s="8">
        <f t="shared" si="18"/>
        <v>-1.6558648944436986E-4</v>
      </c>
    </row>
    <row r="100" spans="1:12" ht="15" customHeight="1" x14ac:dyDescent="0.25">
      <c r="A100" s="52" t="s">
        <v>892</v>
      </c>
      <c r="B100" s="52" t="s">
        <v>893</v>
      </c>
      <c r="C100" s="49">
        <v>40666</v>
      </c>
      <c r="D100" s="11">
        <f t="shared" si="15"/>
        <v>40666000</v>
      </c>
      <c r="E100" t="s">
        <v>14</v>
      </c>
      <c r="F100" s="4" t="s">
        <v>179</v>
      </c>
      <c r="G100" s="11">
        <v>40665925.759999998</v>
      </c>
      <c r="H100" s="11">
        <v>0</v>
      </c>
      <c r="I100" s="11">
        <v>0</v>
      </c>
      <c r="J100" s="11">
        <f t="shared" si="25"/>
        <v>40665925.759999998</v>
      </c>
      <c r="K100" s="11">
        <f t="shared" si="17"/>
        <v>-74.240000002086163</v>
      </c>
      <c r="L100" s="8">
        <f t="shared" si="18"/>
        <v>-1.8256036984725855E-4</v>
      </c>
    </row>
    <row r="101" spans="1:12" ht="15" customHeight="1" x14ac:dyDescent="0.25">
      <c r="A101" s="52" t="s">
        <v>894</v>
      </c>
      <c r="B101" s="52" t="s">
        <v>895</v>
      </c>
      <c r="C101" s="49">
        <v>8478</v>
      </c>
      <c r="D101" s="11">
        <f t="shared" si="15"/>
        <v>8478000</v>
      </c>
      <c r="E101" t="s">
        <v>14</v>
      </c>
      <c r="F101" s="4" t="s">
        <v>181</v>
      </c>
      <c r="G101" s="11">
        <v>8478000</v>
      </c>
      <c r="H101" s="11">
        <v>0</v>
      </c>
      <c r="I101" s="11">
        <v>0</v>
      </c>
      <c r="J101" s="11">
        <f t="shared" si="25"/>
        <v>8478000</v>
      </c>
      <c r="K101" s="11">
        <f t="shared" si="17"/>
        <v>0</v>
      </c>
      <c r="L101" s="8">
        <f t="shared" si="18"/>
        <v>0</v>
      </c>
    </row>
    <row r="102" spans="1:12" ht="15" customHeight="1" x14ac:dyDescent="0.25">
      <c r="A102" s="52" t="s">
        <v>896</v>
      </c>
      <c r="B102" s="52" t="s">
        <v>897</v>
      </c>
      <c r="C102" s="49">
        <v>9133</v>
      </c>
      <c r="D102" s="11">
        <f t="shared" si="15"/>
        <v>9133000</v>
      </c>
      <c r="E102" t="s">
        <v>14</v>
      </c>
      <c r="F102" s="4" t="s">
        <v>183</v>
      </c>
      <c r="G102" s="11">
        <v>10333200</v>
      </c>
      <c r="H102" s="11">
        <v>0</v>
      </c>
      <c r="I102" s="11">
        <v>0</v>
      </c>
      <c r="J102" s="11">
        <f t="shared" si="25"/>
        <v>10333200</v>
      </c>
      <c r="K102" s="11">
        <f t="shared" si="17"/>
        <v>1200200</v>
      </c>
      <c r="L102" s="8">
        <f t="shared" si="18"/>
        <v>13.141355523924231</v>
      </c>
    </row>
    <row r="103" spans="1:12" ht="15" customHeight="1" x14ac:dyDescent="0.25">
      <c r="A103" s="52" t="s">
        <v>898</v>
      </c>
      <c r="B103" s="52" t="s">
        <v>852</v>
      </c>
      <c r="C103" s="49">
        <v>394510</v>
      </c>
      <c r="D103" s="11">
        <f t="shared" si="15"/>
        <v>394510000</v>
      </c>
      <c r="E103" t="s">
        <v>14</v>
      </c>
      <c r="F103" s="20" t="s">
        <v>185</v>
      </c>
      <c r="G103" s="21">
        <f>SUM(G104:G106)</f>
        <v>395761586</v>
      </c>
      <c r="H103" s="21">
        <f>SUM(H104:H106)</f>
        <v>0</v>
      </c>
      <c r="I103" s="21">
        <f>SUM(I104:I106)</f>
        <v>0</v>
      </c>
      <c r="J103" s="21">
        <f>SUM(J104:J106)</f>
        <v>395761586</v>
      </c>
      <c r="K103" s="11">
        <f t="shared" si="17"/>
        <v>1251586</v>
      </c>
      <c r="L103" s="8">
        <f t="shared" si="18"/>
        <v>0.31725076677397279</v>
      </c>
    </row>
    <row r="104" spans="1:12" ht="15" customHeight="1" x14ac:dyDescent="0.25">
      <c r="A104" s="52" t="s">
        <v>899</v>
      </c>
      <c r="B104" s="52" t="s">
        <v>900</v>
      </c>
      <c r="C104" s="49">
        <v>97000</v>
      </c>
      <c r="D104" s="11">
        <f t="shared" si="15"/>
        <v>97000000</v>
      </c>
      <c r="E104" t="s">
        <v>14</v>
      </c>
      <c r="F104" s="4" t="s">
        <v>186</v>
      </c>
      <c r="G104" s="11">
        <v>97000900</v>
      </c>
      <c r="H104" s="11">
        <v>0</v>
      </c>
      <c r="I104" s="11">
        <v>0</v>
      </c>
      <c r="J104" s="11">
        <f>G104+H104-I104</f>
        <v>97000900</v>
      </c>
      <c r="K104" s="11">
        <f t="shared" si="17"/>
        <v>900</v>
      </c>
      <c r="L104" s="8">
        <f t="shared" si="18"/>
        <v>9.2783505154639173E-4</v>
      </c>
    </row>
    <row r="105" spans="1:12" ht="15" customHeight="1" x14ac:dyDescent="0.25">
      <c r="A105" s="52" t="s">
        <v>901</v>
      </c>
      <c r="B105" s="52" t="s">
        <v>902</v>
      </c>
      <c r="C105" s="49">
        <v>100899</v>
      </c>
      <c r="D105" s="11">
        <f t="shared" si="15"/>
        <v>100899000</v>
      </c>
      <c r="E105" t="s">
        <v>14</v>
      </c>
      <c r="F105" s="4" t="s">
        <v>188</v>
      </c>
      <c r="G105" s="11">
        <v>101924452</v>
      </c>
      <c r="H105" s="11">
        <v>0</v>
      </c>
      <c r="I105" s="11">
        <v>0</v>
      </c>
      <c r="J105" s="11">
        <f>G105+H105-I105</f>
        <v>101924452</v>
      </c>
      <c r="K105" s="11">
        <f t="shared" si="17"/>
        <v>1025452</v>
      </c>
      <c r="L105" s="8">
        <f t="shared" si="18"/>
        <v>1.0163153252262163</v>
      </c>
    </row>
    <row r="106" spans="1:12" ht="15" customHeight="1" x14ac:dyDescent="0.25">
      <c r="A106" s="52" t="s">
        <v>903</v>
      </c>
      <c r="B106" s="52" t="s">
        <v>904</v>
      </c>
      <c r="C106" s="49">
        <v>196611</v>
      </c>
      <c r="D106" s="11">
        <f t="shared" si="15"/>
        <v>196611000</v>
      </c>
      <c r="E106" t="s">
        <v>14</v>
      </c>
      <c r="F106" s="4" t="s">
        <v>190</v>
      </c>
      <c r="G106" s="11">
        <v>196836234</v>
      </c>
      <c r="H106" s="11">
        <v>0</v>
      </c>
      <c r="I106" s="11">
        <v>0</v>
      </c>
      <c r="J106" s="11">
        <f>G106+H106-I106</f>
        <v>196836234</v>
      </c>
      <c r="K106" s="11">
        <f t="shared" si="17"/>
        <v>225234</v>
      </c>
      <c r="L106" s="8">
        <f t="shared" si="18"/>
        <v>0.11455818850420373</v>
      </c>
    </row>
    <row r="107" spans="1:12" ht="15" customHeight="1" x14ac:dyDescent="0.25">
      <c r="A107" s="52" t="s">
        <v>905</v>
      </c>
      <c r="B107" s="52" t="s">
        <v>906</v>
      </c>
      <c r="C107" s="49">
        <v>486609</v>
      </c>
      <c r="D107" s="11">
        <f t="shared" si="15"/>
        <v>486609000</v>
      </c>
      <c r="E107" t="s">
        <v>14</v>
      </c>
      <c r="F107" s="20" t="s">
        <v>192</v>
      </c>
      <c r="G107" s="21">
        <f>SUM(G108:G110)</f>
        <v>486608473</v>
      </c>
      <c r="H107" s="21">
        <f t="shared" ref="H107:J107" si="26">SUM(H108:H110)</f>
        <v>0</v>
      </c>
      <c r="I107" s="21">
        <f t="shared" si="26"/>
        <v>0</v>
      </c>
      <c r="J107" s="21">
        <f t="shared" si="26"/>
        <v>486608473</v>
      </c>
      <c r="K107" s="11">
        <f t="shared" si="17"/>
        <v>-527</v>
      </c>
      <c r="L107" s="8">
        <f t="shared" si="18"/>
        <v>-1.0830050410082838E-4</v>
      </c>
    </row>
    <row r="108" spans="1:12" ht="15" customHeight="1" x14ac:dyDescent="0.25">
      <c r="A108" s="52" t="s">
        <v>907</v>
      </c>
      <c r="B108" s="52" t="s">
        <v>908</v>
      </c>
      <c r="C108" s="49">
        <v>132535</v>
      </c>
      <c r="D108" s="11">
        <f t="shared" si="15"/>
        <v>132535000</v>
      </c>
      <c r="E108" t="s">
        <v>14</v>
      </c>
      <c r="F108" s="4" t="s">
        <v>193</v>
      </c>
      <c r="G108" s="11">
        <v>132535182</v>
      </c>
      <c r="H108" s="11">
        <v>0</v>
      </c>
      <c r="I108" s="11">
        <v>0</v>
      </c>
      <c r="J108" s="11">
        <f>G108+H108-I108</f>
        <v>132535182</v>
      </c>
      <c r="K108" s="11">
        <f t="shared" si="17"/>
        <v>182</v>
      </c>
      <c r="L108" s="8">
        <f t="shared" si="18"/>
        <v>1.3732221677292789E-4</v>
      </c>
    </row>
    <row r="109" spans="1:12" ht="15" customHeight="1" x14ac:dyDescent="0.25">
      <c r="A109" s="52" t="s">
        <v>909</v>
      </c>
      <c r="B109" s="52" t="s">
        <v>910</v>
      </c>
      <c r="C109" s="49">
        <v>151001</v>
      </c>
      <c r="D109" s="11">
        <f t="shared" si="15"/>
        <v>151001000</v>
      </c>
      <c r="E109" t="s">
        <v>14</v>
      </c>
      <c r="F109" s="4" t="s">
        <v>195</v>
      </c>
      <c r="G109" s="11">
        <v>151000504</v>
      </c>
      <c r="H109" s="11">
        <v>0</v>
      </c>
      <c r="I109" s="11">
        <v>0</v>
      </c>
      <c r="J109" s="11">
        <f>G109+H109-I109</f>
        <v>151000504</v>
      </c>
      <c r="K109" s="11">
        <f t="shared" si="17"/>
        <v>-496</v>
      </c>
      <c r="L109" s="8">
        <f t="shared" si="18"/>
        <v>-3.2847464586327241E-4</v>
      </c>
    </row>
    <row r="110" spans="1:12" ht="15" customHeight="1" x14ac:dyDescent="0.25">
      <c r="A110" s="52" t="s">
        <v>911</v>
      </c>
      <c r="B110" s="52" t="s">
        <v>912</v>
      </c>
      <c r="C110" s="49">
        <v>203073</v>
      </c>
      <c r="D110" s="11">
        <f t="shared" si="15"/>
        <v>203073000</v>
      </c>
      <c r="E110" t="s">
        <v>14</v>
      </c>
      <c r="F110" s="4" t="s">
        <v>197</v>
      </c>
      <c r="G110" s="11">
        <v>203072787</v>
      </c>
      <c r="H110" s="11">
        <v>0</v>
      </c>
      <c r="I110" s="11">
        <v>0</v>
      </c>
      <c r="J110" s="11">
        <f>G110+H110-I110</f>
        <v>203072787</v>
      </c>
      <c r="K110" s="11">
        <f t="shared" si="17"/>
        <v>-213</v>
      </c>
      <c r="L110" s="8">
        <f t="shared" si="18"/>
        <v>-1.0488838988935014E-4</v>
      </c>
    </row>
    <row r="111" spans="1:12" ht="15" customHeight="1" x14ac:dyDescent="0.25">
      <c r="A111" s="52" t="s">
        <v>913</v>
      </c>
      <c r="B111" s="52" t="s">
        <v>914</v>
      </c>
      <c r="C111" s="49">
        <v>556114</v>
      </c>
      <c r="D111" s="11">
        <f t="shared" si="15"/>
        <v>556114000</v>
      </c>
      <c r="E111" t="s">
        <v>14</v>
      </c>
      <c r="F111" s="20" t="s">
        <v>198</v>
      </c>
      <c r="G111" s="21">
        <f>SUM(G112:G114)</f>
        <v>556113692.75</v>
      </c>
      <c r="H111" s="21">
        <f t="shared" ref="H111:J111" si="27">SUM(H112:H114)</f>
        <v>0</v>
      </c>
      <c r="I111" s="21">
        <f t="shared" si="27"/>
        <v>0</v>
      </c>
      <c r="J111" s="21">
        <f t="shared" si="27"/>
        <v>556113692.75</v>
      </c>
      <c r="K111" s="11">
        <f t="shared" si="17"/>
        <v>-307.25</v>
      </c>
      <c r="L111" s="8">
        <f t="shared" si="18"/>
        <v>-5.5249463239551603E-5</v>
      </c>
    </row>
    <row r="112" spans="1:12" ht="15" customHeight="1" x14ac:dyDescent="0.25">
      <c r="A112" s="52" t="s">
        <v>915</v>
      </c>
      <c r="B112" s="52" t="s">
        <v>916</v>
      </c>
      <c r="C112" s="49">
        <v>481449</v>
      </c>
      <c r="D112" s="11">
        <f t="shared" si="15"/>
        <v>481449000</v>
      </c>
      <c r="E112" t="s">
        <v>14</v>
      </c>
      <c r="F112" s="4" t="s">
        <v>200</v>
      </c>
      <c r="G112" s="11">
        <v>481448692.75</v>
      </c>
      <c r="H112" s="11">
        <v>0</v>
      </c>
      <c r="I112" s="11">
        <v>0</v>
      </c>
      <c r="J112" s="11">
        <f>G112+H112-I112</f>
        <v>481448692.75</v>
      </c>
      <c r="K112" s="11">
        <f t="shared" si="17"/>
        <v>-307.25</v>
      </c>
      <c r="L112" s="8">
        <f t="shared" si="18"/>
        <v>-6.381776678318991E-5</v>
      </c>
    </row>
    <row r="113" spans="1:12" ht="15" customHeight="1" x14ac:dyDescent="0.25">
      <c r="A113" s="52" t="s">
        <v>917</v>
      </c>
      <c r="B113" s="52" t="s">
        <v>918</v>
      </c>
      <c r="C113" s="49">
        <v>66665</v>
      </c>
      <c r="D113" s="11">
        <f t="shared" si="15"/>
        <v>66665000</v>
      </c>
      <c r="E113" t="s">
        <v>14</v>
      </c>
      <c r="F113" s="4" t="s">
        <v>202</v>
      </c>
      <c r="G113" s="11">
        <v>66665000</v>
      </c>
      <c r="H113" s="11">
        <v>0</v>
      </c>
      <c r="I113" s="11">
        <v>0</v>
      </c>
      <c r="J113" s="11">
        <f>G113+H113-I113</f>
        <v>66665000</v>
      </c>
      <c r="K113" s="11">
        <f t="shared" si="17"/>
        <v>0</v>
      </c>
      <c r="L113" s="8">
        <f t="shared" si="18"/>
        <v>0</v>
      </c>
    </row>
    <row r="114" spans="1:12" ht="15" customHeight="1" x14ac:dyDescent="0.25">
      <c r="A114" s="52" t="s">
        <v>919</v>
      </c>
      <c r="B114" s="52" t="s">
        <v>920</v>
      </c>
      <c r="C114" s="49">
        <v>8000</v>
      </c>
      <c r="D114" s="11">
        <f t="shared" si="15"/>
        <v>8000000</v>
      </c>
      <c r="E114" t="s">
        <v>14</v>
      </c>
      <c r="F114" s="4" t="s">
        <v>204</v>
      </c>
      <c r="G114" s="11">
        <v>8000000</v>
      </c>
      <c r="H114" s="11">
        <v>0</v>
      </c>
      <c r="I114" s="11">
        <v>0</v>
      </c>
      <c r="J114" s="11">
        <f>G114+H114-I114</f>
        <v>8000000</v>
      </c>
      <c r="K114" s="11">
        <f t="shared" si="17"/>
        <v>0</v>
      </c>
      <c r="L114" s="8">
        <f t="shared" si="18"/>
        <v>0</v>
      </c>
    </row>
    <row r="115" spans="1:12" ht="15" customHeight="1" x14ac:dyDescent="0.25">
      <c r="A115" s="52" t="s">
        <v>921</v>
      </c>
      <c r="B115" s="52" t="s">
        <v>922</v>
      </c>
      <c r="C115" s="49">
        <v>6675</v>
      </c>
      <c r="D115" s="11">
        <f t="shared" si="15"/>
        <v>6675000</v>
      </c>
      <c r="E115" t="s">
        <v>14</v>
      </c>
      <c r="F115" s="20" t="s">
        <v>206</v>
      </c>
      <c r="G115" s="21">
        <f>SUM(G116)</f>
        <v>6675496</v>
      </c>
      <c r="H115" s="21">
        <f t="shared" ref="H115:J115" si="28">SUM(H116)</f>
        <v>0</v>
      </c>
      <c r="I115" s="21">
        <f t="shared" si="28"/>
        <v>0</v>
      </c>
      <c r="J115" s="21">
        <f t="shared" si="28"/>
        <v>6675496</v>
      </c>
      <c r="K115" s="11">
        <f t="shared" si="17"/>
        <v>496</v>
      </c>
      <c r="L115" s="8">
        <f t="shared" si="18"/>
        <v>7.4307116104868915E-3</v>
      </c>
    </row>
    <row r="116" spans="1:12" ht="15" customHeight="1" x14ac:dyDescent="0.25">
      <c r="A116" s="52" t="s">
        <v>923</v>
      </c>
      <c r="B116" s="52" t="s">
        <v>924</v>
      </c>
      <c r="C116" s="49">
        <v>6675</v>
      </c>
      <c r="D116" s="11">
        <f t="shared" si="15"/>
        <v>6675000</v>
      </c>
      <c r="E116" t="s">
        <v>14</v>
      </c>
      <c r="F116" s="4" t="s">
        <v>208</v>
      </c>
      <c r="G116" s="11">
        <v>6675496</v>
      </c>
      <c r="H116" s="11">
        <v>0</v>
      </c>
      <c r="I116" s="11">
        <v>0</v>
      </c>
      <c r="J116" s="11">
        <f>G116+H116-I116</f>
        <v>6675496</v>
      </c>
      <c r="K116" s="11">
        <f t="shared" si="17"/>
        <v>496</v>
      </c>
      <c r="L116" s="8">
        <f t="shared" si="18"/>
        <v>7.4307116104868915E-3</v>
      </c>
    </row>
    <row r="117" spans="1:12" ht="15" customHeight="1" x14ac:dyDescent="0.25">
      <c r="A117" s="52" t="s">
        <v>925</v>
      </c>
      <c r="B117" s="52" t="s">
        <v>926</v>
      </c>
      <c r="C117" s="49">
        <v>-3268709</v>
      </c>
      <c r="D117" s="11">
        <f t="shared" si="15"/>
        <v>-3268709000</v>
      </c>
      <c r="E117" t="s">
        <v>14</v>
      </c>
      <c r="F117" s="20" t="s">
        <v>210</v>
      </c>
      <c r="G117" s="21">
        <f>SUM(G118:G125)</f>
        <v>-3674498045.23</v>
      </c>
      <c r="H117" s="21">
        <f t="shared" ref="H117:J117" si="29">SUM(H118:H125)</f>
        <v>0</v>
      </c>
      <c r="I117" s="21">
        <f t="shared" si="29"/>
        <v>149974842.15000001</v>
      </c>
      <c r="J117" s="21">
        <f t="shared" si="29"/>
        <v>-3824472887.3799987</v>
      </c>
      <c r="K117" s="11">
        <f t="shared" si="17"/>
        <v>-555763887.37999868</v>
      </c>
      <c r="L117" s="8">
        <f t="shared" si="18"/>
        <v>17.002550162158784</v>
      </c>
    </row>
    <row r="118" spans="1:12" ht="15" customHeight="1" x14ac:dyDescent="0.25">
      <c r="A118" s="52" t="s">
        <v>927</v>
      </c>
      <c r="B118" s="52" t="s">
        <v>843</v>
      </c>
      <c r="C118" s="49">
        <v>-619070</v>
      </c>
      <c r="D118" s="11">
        <f t="shared" si="15"/>
        <v>-619070000</v>
      </c>
      <c r="E118" t="s">
        <v>14</v>
      </c>
      <c r="F118" s="4" t="s">
        <v>212</v>
      </c>
      <c r="G118" s="11">
        <v>-720593662.62</v>
      </c>
      <c r="H118" s="11">
        <v>0</v>
      </c>
      <c r="I118" s="42">
        <v>33368724.93</v>
      </c>
      <c r="J118" s="11">
        <f t="shared" ref="J118:J125" si="30">G118+H118-I118</f>
        <v>-753962387.54999995</v>
      </c>
      <c r="K118" s="11">
        <f t="shared" si="17"/>
        <v>-134892387.54999995</v>
      </c>
      <c r="L118" s="8">
        <f t="shared" si="18"/>
        <v>21.789520983087527</v>
      </c>
    </row>
    <row r="119" spans="1:12" ht="15" customHeight="1" x14ac:dyDescent="0.25">
      <c r="A119" s="52" t="s">
        <v>928</v>
      </c>
      <c r="B119" s="52" t="s">
        <v>845</v>
      </c>
      <c r="C119" s="49">
        <v>-1525408</v>
      </c>
      <c r="D119" s="11">
        <f t="shared" si="15"/>
        <v>-1525408000</v>
      </c>
      <c r="E119" t="s">
        <v>14</v>
      </c>
      <c r="F119" s="4" t="s">
        <v>213</v>
      </c>
      <c r="G119" s="11">
        <v>-1699374466.3099999</v>
      </c>
      <c r="H119" s="11">
        <v>0</v>
      </c>
      <c r="I119" s="11">
        <v>77841256.290000007</v>
      </c>
      <c r="J119" s="11">
        <f t="shared" si="30"/>
        <v>-1777215722.5999999</v>
      </c>
      <c r="K119" s="11">
        <f t="shared" si="17"/>
        <v>-251807722.5999999</v>
      </c>
      <c r="L119" s="8">
        <f t="shared" si="18"/>
        <v>16.507565359562815</v>
      </c>
    </row>
    <row r="120" spans="1:12" ht="15" customHeight="1" x14ac:dyDescent="0.25">
      <c r="A120" s="52" t="s">
        <v>929</v>
      </c>
      <c r="B120" s="52" t="s">
        <v>847</v>
      </c>
      <c r="C120" s="49">
        <v>-57504</v>
      </c>
      <c r="D120" s="11">
        <f t="shared" si="15"/>
        <v>-57504000</v>
      </c>
      <c r="E120" t="s">
        <v>14</v>
      </c>
      <c r="F120" s="4" t="s">
        <v>214</v>
      </c>
      <c r="G120" s="11">
        <v>-63719204.770000003</v>
      </c>
      <c r="H120" s="11">
        <v>0</v>
      </c>
      <c r="I120" s="42">
        <v>2492148.2200000002</v>
      </c>
      <c r="J120" s="11">
        <f t="shared" si="30"/>
        <v>-66211352.990000002</v>
      </c>
      <c r="K120" s="11">
        <f t="shared" si="17"/>
        <v>-8707352.9900000021</v>
      </c>
      <c r="L120" s="8">
        <f t="shared" si="18"/>
        <v>15.142169223010578</v>
      </c>
    </row>
    <row r="121" spans="1:12" ht="15" customHeight="1" x14ac:dyDescent="0.25">
      <c r="A121" s="52" t="s">
        <v>930</v>
      </c>
      <c r="B121" s="52" t="s">
        <v>883</v>
      </c>
      <c r="C121" s="49">
        <v>-236631</v>
      </c>
      <c r="D121" s="11">
        <f t="shared" si="15"/>
        <v>-236631000</v>
      </c>
      <c r="E121" t="s">
        <v>14</v>
      </c>
      <c r="F121" s="4" t="s">
        <v>215</v>
      </c>
      <c r="G121" s="11">
        <v>-273272204.33999997</v>
      </c>
      <c r="H121" s="11">
        <v>0</v>
      </c>
      <c r="I121" s="11">
        <v>12200161.59</v>
      </c>
      <c r="J121" s="11">
        <f t="shared" si="30"/>
        <v>-285472365.92999995</v>
      </c>
      <c r="K121" s="11">
        <f t="shared" si="17"/>
        <v>-48841365.929999948</v>
      </c>
      <c r="L121" s="8">
        <f t="shared" si="18"/>
        <v>20.640307453376753</v>
      </c>
    </row>
    <row r="122" spans="1:12" ht="15" customHeight="1" x14ac:dyDescent="0.25">
      <c r="A122" s="52" t="s">
        <v>931</v>
      </c>
      <c r="B122" s="52" t="s">
        <v>852</v>
      </c>
      <c r="C122" s="49">
        <v>-117243</v>
      </c>
      <c r="D122" s="11">
        <f t="shared" si="15"/>
        <v>-117243000</v>
      </c>
      <c r="E122" t="s">
        <v>14</v>
      </c>
      <c r="F122" s="4" t="s">
        <v>217</v>
      </c>
      <c r="G122" s="11">
        <v>-146728547.91</v>
      </c>
      <c r="H122" s="11">
        <v>0</v>
      </c>
      <c r="I122" s="11">
        <v>9854463.4800000004</v>
      </c>
      <c r="J122" s="11">
        <f t="shared" si="30"/>
        <v>-156583011.38999999</v>
      </c>
      <c r="K122" s="11">
        <f t="shared" si="17"/>
        <v>-39340011.389999986</v>
      </c>
      <c r="L122" s="8">
        <f t="shared" si="18"/>
        <v>33.554251759166846</v>
      </c>
    </row>
    <row r="123" spans="1:12" ht="15" customHeight="1" x14ac:dyDescent="0.25">
      <c r="A123" s="52" t="s">
        <v>932</v>
      </c>
      <c r="B123" s="52" t="s">
        <v>906</v>
      </c>
      <c r="C123" s="49">
        <v>-470489</v>
      </c>
      <c r="D123" s="11">
        <f t="shared" si="15"/>
        <v>-470489000</v>
      </c>
      <c r="E123" t="s">
        <v>14</v>
      </c>
      <c r="F123" s="4" t="s">
        <v>218</v>
      </c>
      <c r="G123" s="11">
        <v>-486403836.17000002</v>
      </c>
      <c r="H123" s="11">
        <v>0</v>
      </c>
      <c r="I123" s="11">
        <v>204636.83</v>
      </c>
      <c r="J123" s="11">
        <f t="shared" si="30"/>
        <v>-486608473</v>
      </c>
      <c r="K123" s="11">
        <f t="shared" si="17"/>
        <v>-16119473</v>
      </c>
      <c r="L123" s="8">
        <f t="shared" si="18"/>
        <v>3.4261104935503273</v>
      </c>
    </row>
    <row r="124" spans="1:12" ht="15" customHeight="1" x14ac:dyDescent="0.25">
      <c r="A124" s="52" t="s">
        <v>933</v>
      </c>
      <c r="B124" s="52" t="s">
        <v>914</v>
      </c>
      <c r="C124" s="49">
        <v>-238816</v>
      </c>
      <c r="D124" s="11">
        <f t="shared" si="15"/>
        <v>-238816000</v>
      </c>
      <c r="E124" t="s">
        <v>14</v>
      </c>
      <c r="F124" s="4" t="s">
        <v>219</v>
      </c>
      <c r="G124" s="11">
        <v>-280360366.75</v>
      </c>
      <c r="H124" s="11">
        <v>0</v>
      </c>
      <c r="I124" s="11">
        <v>13847230.949999999</v>
      </c>
      <c r="J124" s="11">
        <f t="shared" si="30"/>
        <v>-294207597.69999999</v>
      </c>
      <c r="K124" s="11">
        <f t="shared" si="17"/>
        <v>-55391597.699999988</v>
      </c>
      <c r="L124" s="8">
        <f t="shared" si="18"/>
        <v>23.194257378065117</v>
      </c>
    </row>
    <row r="125" spans="1:12" ht="15" customHeight="1" x14ac:dyDescent="0.25">
      <c r="A125" s="52" t="s">
        <v>934</v>
      </c>
      <c r="B125" s="52" t="s">
        <v>922</v>
      </c>
      <c r="C125" s="49">
        <v>-3548</v>
      </c>
      <c r="D125" s="11">
        <f t="shared" si="15"/>
        <v>-3548000</v>
      </c>
      <c r="E125" t="s">
        <v>14</v>
      </c>
      <c r="F125" s="4" t="s">
        <v>220</v>
      </c>
      <c r="G125" s="11">
        <v>-4045756.36</v>
      </c>
      <c r="H125" s="11">
        <v>0</v>
      </c>
      <c r="I125" s="11">
        <v>166219.85999999999</v>
      </c>
      <c r="J125" s="11">
        <f t="shared" si="30"/>
        <v>-4211976.22</v>
      </c>
      <c r="K125" s="11">
        <f t="shared" si="17"/>
        <v>-663976.21999999974</v>
      </c>
      <c r="L125" s="8">
        <f t="shared" si="18"/>
        <v>18.714098647125134</v>
      </c>
    </row>
    <row r="126" spans="1:12" ht="15" customHeight="1" x14ac:dyDescent="0.25">
      <c r="A126" s="52" t="s">
        <v>935</v>
      </c>
      <c r="B126" s="52" t="s">
        <v>936</v>
      </c>
      <c r="C126" s="49">
        <v>-1174071</v>
      </c>
      <c r="D126" s="11">
        <f t="shared" si="15"/>
        <v>-1174071000</v>
      </c>
      <c r="E126" t="s">
        <v>14</v>
      </c>
      <c r="F126" s="20" t="s">
        <v>221</v>
      </c>
      <c r="G126" s="21">
        <f t="shared" ref="G126:J126" si="31">SUM(G127:G127)</f>
        <v>-1174071174</v>
      </c>
      <c r="H126" s="21">
        <f t="shared" si="31"/>
        <v>0</v>
      </c>
      <c r="I126" s="21">
        <f t="shared" si="31"/>
        <v>0</v>
      </c>
      <c r="J126" s="21">
        <f t="shared" si="31"/>
        <v>-1174071174</v>
      </c>
      <c r="K126" s="11">
        <f t="shared" si="17"/>
        <v>-174</v>
      </c>
      <c r="L126" s="8">
        <f t="shared" si="18"/>
        <v>1.48202280781997E-5</v>
      </c>
    </row>
    <row r="127" spans="1:12" ht="15" customHeight="1" x14ac:dyDescent="0.25">
      <c r="A127" s="52" t="s">
        <v>937</v>
      </c>
      <c r="B127" s="52" t="s">
        <v>835</v>
      </c>
      <c r="C127" s="49">
        <v>-1174071</v>
      </c>
      <c r="D127" s="11">
        <f t="shared" si="15"/>
        <v>-1174071000</v>
      </c>
      <c r="E127" t="s">
        <v>14</v>
      </c>
      <c r="F127" s="4" t="s">
        <v>223</v>
      </c>
      <c r="G127" s="11">
        <v>-1174071174</v>
      </c>
      <c r="H127" s="11">
        <v>0</v>
      </c>
      <c r="I127" s="11">
        <v>0</v>
      </c>
      <c r="J127" s="11">
        <f>G127+H127-I127</f>
        <v>-1174071174</v>
      </c>
      <c r="K127" s="11">
        <f t="shared" si="17"/>
        <v>-174</v>
      </c>
      <c r="L127" s="8">
        <f t="shared" si="18"/>
        <v>1.48202280781997E-5</v>
      </c>
    </row>
    <row r="128" spans="1:12" ht="15" customHeight="1" x14ac:dyDescent="0.25">
      <c r="A128" s="52" t="s">
        <v>938</v>
      </c>
      <c r="B128" s="52" t="s">
        <v>939</v>
      </c>
      <c r="C128" s="49">
        <v>2129021</v>
      </c>
      <c r="D128" s="11">
        <f t="shared" si="15"/>
        <v>2129021000</v>
      </c>
      <c r="E128" t="s">
        <v>14</v>
      </c>
      <c r="F128" s="15">
        <v>1.7</v>
      </c>
      <c r="G128" s="16">
        <f>G129+G131+G135+G139</f>
        <v>2012738483.7399998</v>
      </c>
      <c r="H128" s="16">
        <f>H129+H131+H135+H139</f>
        <v>44346</v>
      </c>
      <c r="I128" s="16">
        <f>I129+I131+I135+I139</f>
        <v>129443846.00999999</v>
      </c>
      <c r="J128" s="16">
        <f>J129+J131+J135+J139</f>
        <v>1883338983.7299998</v>
      </c>
      <c r="K128" s="11">
        <f t="shared" si="17"/>
        <v>-245682016.27000022</v>
      </c>
      <c r="L128" s="8">
        <f t="shared" si="18"/>
        <v>-11.539670875486912</v>
      </c>
    </row>
    <row r="129" spans="1:12" ht="15" customHeight="1" x14ac:dyDescent="0.25">
      <c r="A129" s="52" t="s">
        <v>940</v>
      </c>
      <c r="B129" s="52" t="s">
        <v>941</v>
      </c>
      <c r="C129" s="49">
        <v>1022829</v>
      </c>
      <c r="D129" s="11">
        <f t="shared" si="15"/>
        <v>1022829000</v>
      </c>
      <c r="E129" t="s">
        <v>14</v>
      </c>
      <c r="F129" s="20" t="s">
        <v>226</v>
      </c>
      <c r="G129" s="21">
        <f>SUM(G130)</f>
        <v>1022827222</v>
      </c>
      <c r="H129" s="21">
        <f>SUM(H130)</f>
        <v>0</v>
      </c>
      <c r="I129" s="21">
        <f>SUM(I130)</f>
        <v>0</v>
      </c>
      <c r="J129" s="21">
        <f>SUM(J130)</f>
        <v>1022827222</v>
      </c>
      <c r="K129" s="11">
        <f t="shared" si="17"/>
        <v>-1778</v>
      </c>
      <c r="L129" s="8">
        <f t="shared" si="18"/>
        <v>-1.7383159843923081E-4</v>
      </c>
    </row>
    <row r="130" spans="1:12" ht="15" customHeight="1" x14ac:dyDescent="0.25">
      <c r="A130" s="52" t="s">
        <v>942</v>
      </c>
      <c r="B130" s="52" t="s">
        <v>943</v>
      </c>
      <c r="C130" s="49">
        <v>1022829</v>
      </c>
      <c r="D130" s="11">
        <f t="shared" si="15"/>
        <v>1022829000</v>
      </c>
      <c r="F130" s="4" t="s">
        <v>227</v>
      </c>
      <c r="G130" s="3">
        <v>1022827222</v>
      </c>
      <c r="H130" s="11">
        <v>0</v>
      </c>
      <c r="I130" s="11">
        <v>0</v>
      </c>
      <c r="J130" s="11">
        <f>G130+H130-I130</f>
        <v>1022827222</v>
      </c>
      <c r="K130" s="11">
        <f t="shared" si="17"/>
        <v>-1778</v>
      </c>
      <c r="L130" s="8">
        <f t="shared" si="18"/>
        <v>-1.7383159843923081E-4</v>
      </c>
    </row>
    <row r="131" spans="1:12" ht="15" customHeight="1" x14ac:dyDescent="0.25">
      <c r="A131" s="52" t="s">
        <v>944</v>
      </c>
      <c r="B131" s="52" t="s">
        <v>945</v>
      </c>
      <c r="C131" s="49">
        <v>2490427</v>
      </c>
      <c r="D131" s="11">
        <f t="shared" si="15"/>
        <v>2490427000</v>
      </c>
      <c r="F131" s="20" t="s">
        <v>229</v>
      </c>
      <c r="G131" s="21">
        <f>SUM(G132:G134)</f>
        <v>2487107531.0599999</v>
      </c>
      <c r="H131" s="21">
        <f t="shared" ref="H131:J131" si="32">SUM(H132:H134)</f>
        <v>44346</v>
      </c>
      <c r="I131" s="21">
        <f t="shared" si="32"/>
        <v>0</v>
      </c>
      <c r="J131" s="21">
        <f t="shared" si="32"/>
        <v>2487151877.0599999</v>
      </c>
      <c r="K131" s="11">
        <f t="shared" si="17"/>
        <v>-3275122.9400000572</v>
      </c>
      <c r="L131" s="8">
        <f t="shared" si="18"/>
        <v>-0.13150848990956399</v>
      </c>
    </row>
    <row r="132" spans="1:12" ht="15" customHeight="1" x14ac:dyDescent="0.25">
      <c r="A132" s="52" t="s">
        <v>946</v>
      </c>
      <c r="B132" s="52" t="s">
        <v>947</v>
      </c>
      <c r="C132" s="49">
        <v>2003215</v>
      </c>
      <c r="D132" s="11">
        <f t="shared" ref="D132:D195" si="33">C132*1000</f>
        <v>2003215000</v>
      </c>
      <c r="F132" s="4" t="s">
        <v>230</v>
      </c>
      <c r="G132" s="11">
        <v>2003214774.0599999</v>
      </c>
      <c r="H132" s="11">
        <v>0</v>
      </c>
      <c r="I132" s="11">
        <v>0</v>
      </c>
      <c r="J132" s="11">
        <f>G132+H132-I132</f>
        <v>2003214774.0599999</v>
      </c>
      <c r="K132" s="11">
        <f t="shared" ref="K132:K195" si="34">J132-D132</f>
        <v>-225.94000005722046</v>
      </c>
      <c r="L132" s="8">
        <f t="shared" ref="L132:L195" si="35">K132*100/D132</f>
        <v>-1.1278869220588926E-5</v>
      </c>
    </row>
    <row r="133" spans="1:12" ht="15" customHeight="1" x14ac:dyDescent="0.25">
      <c r="A133" s="52" t="s">
        <v>948</v>
      </c>
      <c r="B133" s="52" t="s">
        <v>943</v>
      </c>
      <c r="C133" s="49">
        <v>458798</v>
      </c>
      <c r="D133" s="11">
        <f t="shared" si="33"/>
        <v>458798000</v>
      </c>
      <c r="F133" s="4" t="s">
        <v>232</v>
      </c>
      <c r="G133" s="11">
        <v>458798027</v>
      </c>
      <c r="H133" s="11">
        <v>0</v>
      </c>
      <c r="I133" s="11">
        <v>0</v>
      </c>
      <c r="J133" s="11">
        <f>G133+H133-I133</f>
        <v>458798027</v>
      </c>
      <c r="K133" s="11">
        <f t="shared" si="34"/>
        <v>27</v>
      </c>
      <c r="L133" s="8">
        <f t="shared" si="35"/>
        <v>5.8849428288702214E-6</v>
      </c>
    </row>
    <row r="134" spans="1:12" ht="15" customHeight="1" x14ac:dyDescent="0.25">
      <c r="A134" s="52" t="s">
        <v>949</v>
      </c>
      <c r="B134" s="52" t="s">
        <v>950</v>
      </c>
      <c r="C134" s="49">
        <v>28414</v>
      </c>
      <c r="D134" s="11">
        <f t="shared" si="33"/>
        <v>28414000</v>
      </c>
      <c r="E134" t="s">
        <v>14</v>
      </c>
      <c r="F134" s="4" t="s">
        <v>233</v>
      </c>
      <c r="G134" s="11">
        <v>25094730</v>
      </c>
      <c r="H134" s="11">
        <v>44346</v>
      </c>
      <c r="I134" s="11">
        <v>0</v>
      </c>
      <c r="J134" s="11">
        <f>G134+H134-I134</f>
        <v>25139076</v>
      </c>
      <c r="K134" s="11">
        <f t="shared" si="34"/>
        <v>-3274924</v>
      </c>
      <c r="L134" s="8">
        <f t="shared" si="35"/>
        <v>-11.525740831984233</v>
      </c>
    </row>
    <row r="135" spans="1:12" ht="15" customHeight="1" x14ac:dyDescent="0.25">
      <c r="A135" s="52" t="s">
        <v>951</v>
      </c>
      <c r="B135" s="52" t="s">
        <v>952</v>
      </c>
      <c r="C135" s="49">
        <v>228497</v>
      </c>
      <c r="D135" s="11">
        <f t="shared" si="33"/>
        <v>228497000</v>
      </c>
      <c r="E135" t="s">
        <v>14</v>
      </c>
      <c r="F135" s="20" t="s">
        <v>235</v>
      </c>
      <c r="G135" s="21">
        <f>SUM(G136:G138)</f>
        <v>228496348</v>
      </c>
      <c r="H135" s="21">
        <f t="shared" ref="H135:J135" si="36">SUM(H136:H138)</f>
        <v>0</v>
      </c>
      <c r="I135" s="21">
        <f t="shared" si="36"/>
        <v>0</v>
      </c>
      <c r="J135" s="21">
        <f t="shared" si="36"/>
        <v>228496348</v>
      </c>
      <c r="K135" s="11">
        <f t="shared" si="34"/>
        <v>-652</v>
      </c>
      <c r="L135" s="8">
        <f t="shared" si="35"/>
        <v>-2.8534291478662737E-4</v>
      </c>
    </row>
    <row r="136" spans="1:12" ht="15" customHeight="1" x14ac:dyDescent="0.25">
      <c r="A136" s="52" t="s">
        <v>953</v>
      </c>
      <c r="B136" s="52" t="s">
        <v>954</v>
      </c>
      <c r="C136" s="49">
        <v>108731</v>
      </c>
      <c r="D136" s="11">
        <f t="shared" si="33"/>
        <v>108731000</v>
      </c>
      <c r="E136" t="s">
        <v>14</v>
      </c>
      <c r="F136" s="4" t="s">
        <v>237</v>
      </c>
      <c r="G136" s="11">
        <v>108731033</v>
      </c>
      <c r="H136" s="11">
        <v>0</v>
      </c>
      <c r="I136" s="11">
        <v>0</v>
      </c>
      <c r="J136" s="11">
        <f>G136+H136-I136</f>
        <v>108731033</v>
      </c>
      <c r="K136" s="11">
        <f t="shared" si="34"/>
        <v>33</v>
      </c>
      <c r="L136" s="8">
        <f t="shared" si="35"/>
        <v>3.0350130137679227E-5</v>
      </c>
    </row>
    <row r="137" spans="1:12" ht="15" customHeight="1" x14ac:dyDescent="0.25">
      <c r="A137" s="52" t="s">
        <v>955</v>
      </c>
      <c r="B137" s="52" t="s">
        <v>956</v>
      </c>
      <c r="C137" s="49">
        <v>28414</v>
      </c>
      <c r="D137" s="11">
        <f t="shared" si="33"/>
        <v>28414000</v>
      </c>
      <c r="E137" t="s">
        <v>14</v>
      </c>
      <c r="F137" s="4" t="s">
        <v>239</v>
      </c>
      <c r="G137" s="11">
        <v>28413622</v>
      </c>
      <c r="H137" s="11">
        <v>0</v>
      </c>
      <c r="I137" s="11">
        <v>0</v>
      </c>
      <c r="J137" s="11">
        <f>G137+H137-I137</f>
        <v>28413622</v>
      </c>
      <c r="K137" s="11">
        <f t="shared" si="34"/>
        <v>-378</v>
      </c>
      <c r="L137" s="8">
        <f t="shared" si="35"/>
        <v>-1.3303301189554445E-3</v>
      </c>
    </row>
    <row r="138" spans="1:12" ht="15" customHeight="1" x14ac:dyDescent="0.25">
      <c r="A138" s="52" t="s">
        <v>957</v>
      </c>
      <c r="B138" s="52" t="s">
        <v>843</v>
      </c>
      <c r="C138" s="49">
        <v>91352</v>
      </c>
      <c r="D138" s="11">
        <f t="shared" si="33"/>
        <v>91352000</v>
      </c>
      <c r="E138" t="s">
        <v>14</v>
      </c>
      <c r="F138" s="4" t="s">
        <v>241</v>
      </c>
      <c r="G138" s="11">
        <v>91351693</v>
      </c>
      <c r="H138" s="11">
        <v>0</v>
      </c>
      <c r="I138" s="11">
        <v>0</v>
      </c>
      <c r="J138" s="11">
        <f>G138+H138-I138</f>
        <v>91351693</v>
      </c>
      <c r="K138" s="11">
        <f t="shared" si="34"/>
        <v>-307</v>
      </c>
      <c r="L138" s="8">
        <f t="shared" si="35"/>
        <v>-3.3606270251335493E-4</v>
      </c>
    </row>
    <row r="139" spans="1:12" ht="15" customHeight="1" x14ac:dyDescent="0.25">
      <c r="A139" s="52" t="s">
        <v>958</v>
      </c>
      <c r="B139" s="52" t="s">
        <v>959</v>
      </c>
      <c r="C139" s="49">
        <v>-1612732</v>
      </c>
      <c r="D139" s="11">
        <f t="shared" si="33"/>
        <v>-1612732000</v>
      </c>
      <c r="E139" t="s">
        <v>14</v>
      </c>
      <c r="F139" s="20" t="s">
        <v>242</v>
      </c>
      <c r="G139" s="21">
        <f>SUM(G140:G142)</f>
        <v>-1725692617.3200002</v>
      </c>
      <c r="H139" s="21">
        <f t="shared" ref="H139:J139" si="37">SUM(H140:H142)</f>
        <v>0</v>
      </c>
      <c r="I139" s="21">
        <f t="shared" si="37"/>
        <v>129443846.00999999</v>
      </c>
      <c r="J139" s="21">
        <f t="shared" si="37"/>
        <v>-1855136463.3300002</v>
      </c>
      <c r="K139" s="11">
        <f t="shared" si="34"/>
        <v>-242404463.33000016</v>
      </c>
      <c r="L139" s="8">
        <f t="shared" si="35"/>
        <v>15.03067238264015</v>
      </c>
    </row>
    <row r="140" spans="1:12" ht="15" customHeight="1" x14ac:dyDescent="0.25">
      <c r="A140" s="52" t="s">
        <v>960</v>
      </c>
      <c r="B140" s="52" t="s">
        <v>947</v>
      </c>
      <c r="C140" s="49">
        <v>-1111774</v>
      </c>
      <c r="D140" s="11">
        <f t="shared" si="33"/>
        <v>-1111774000</v>
      </c>
      <c r="E140" t="s">
        <v>14</v>
      </c>
      <c r="F140" s="4" t="s">
        <v>244</v>
      </c>
      <c r="G140" s="11">
        <v>-1343146102.1900001</v>
      </c>
      <c r="H140" s="11">
        <v>0</v>
      </c>
      <c r="I140" s="11">
        <v>98853735.75</v>
      </c>
      <c r="J140" s="11">
        <f>G140+H140-I140</f>
        <v>-1441999837.9400001</v>
      </c>
      <c r="K140" s="11">
        <f t="shared" si="34"/>
        <v>-330225837.94000006</v>
      </c>
      <c r="L140" s="8">
        <f t="shared" si="35"/>
        <v>29.702604840552134</v>
      </c>
    </row>
    <row r="141" spans="1:12" ht="15" customHeight="1" x14ac:dyDescent="0.25">
      <c r="A141" s="52" t="s">
        <v>961</v>
      </c>
      <c r="B141" s="52" t="s">
        <v>943</v>
      </c>
      <c r="C141" s="49">
        <v>-289281</v>
      </c>
      <c r="D141" s="11">
        <f t="shared" si="33"/>
        <v>-289281000</v>
      </c>
      <c r="E141" t="s">
        <v>14</v>
      </c>
      <c r="F141" s="4" t="s">
        <v>245</v>
      </c>
      <c r="G141" s="11">
        <v>-346223523.48000002</v>
      </c>
      <c r="H141" s="11">
        <v>0</v>
      </c>
      <c r="I141" s="11">
        <v>18982544.190000001</v>
      </c>
      <c r="J141" s="11">
        <f>G141+H141-I141</f>
        <v>-365206067.67000002</v>
      </c>
      <c r="K141" s="11">
        <f t="shared" si="34"/>
        <v>-75925067.670000017</v>
      </c>
      <c r="L141" s="8">
        <f t="shared" si="35"/>
        <v>26.246130119157502</v>
      </c>
    </row>
    <row r="142" spans="1:12" ht="15" customHeight="1" x14ac:dyDescent="0.25">
      <c r="A142" s="52" t="s">
        <v>962</v>
      </c>
      <c r="B142" s="52" t="s">
        <v>963</v>
      </c>
      <c r="C142" s="49">
        <v>-211677</v>
      </c>
      <c r="D142" s="11">
        <f t="shared" si="33"/>
        <v>-211677000</v>
      </c>
      <c r="E142" t="s">
        <v>14</v>
      </c>
      <c r="F142" s="4" t="s">
        <v>246</v>
      </c>
      <c r="G142" s="11">
        <v>-36322991.649999999</v>
      </c>
      <c r="H142" s="11">
        <v>0</v>
      </c>
      <c r="I142" s="11">
        <v>11607566.07</v>
      </c>
      <c r="J142" s="11">
        <f>G142+H142-I142</f>
        <v>-47930557.719999999</v>
      </c>
      <c r="K142" s="11">
        <f t="shared" si="34"/>
        <v>163746442.28</v>
      </c>
      <c r="L142" s="8">
        <f t="shared" si="35"/>
        <v>-77.356747440676131</v>
      </c>
    </row>
    <row r="143" spans="1:12" ht="15" customHeight="1" x14ac:dyDescent="0.25">
      <c r="A143" s="52" t="s">
        <v>964</v>
      </c>
      <c r="B143" s="52" t="s">
        <v>965</v>
      </c>
      <c r="C143" s="49">
        <v>4969265</v>
      </c>
      <c r="D143" s="11">
        <f t="shared" si="33"/>
        <v>4969265000</v>
      </c>
      <c r="E143" t="s">
        <v>14</v>
      </c>
      <c r="F143" s="15">
        <v>1.9</v>
      </c>
      <c r="G143" s="16">
        <f>G144+G146+G148+G153+G156</f>
        <v>5287787876.0299997</v>
      </c>
      <c r="H143" s="16">
        <f t="shared" ref="H143:J143" si="38">H144+H146+H148+H153+H156</f>
        <v>1040844081.4</v>
      </c>
      <c r="I143" s="16">
        <f t="shared" si="38"/>
        <v>754872894.40999997</v>
      </c>
      <c r="J143" s="16">
        <f t="shared" si="38"/>
        <v>5573759063.0199995</v>
      </c>
      <c r="K143" s="11">
        <f t="shared" si="34"/>
        <v>604494063.0199995</v>
      </c>
      <c r="L143" s="8">
        <f t="shared" si="35"/>
        <v>12.164657409496163</v>
      </c>
    </row>
    <row r="144" spans="1:12" ht="15" customHeight="1" x14ac:dyDescent="0.25">
      <c r="A144" s="52" t="s">
        <v>966</v>
      </c>
      <c r="B144" s="52" t="s">
        <v>967</v>
      </c>
      <c r="C144" s="49">
        <v>4463884</v>
      </c>
      <c r="D144" s="11">
        <f t="shared" si="33"/>
        <v>4463884000</v>
      </c>
      <c r="E144" t="s">
        <v>14</v>
      </c>
      <c r="F144" s="20" t="s">
        <v>247</v>
      </c>
      <c r="G144" s="21">
        <f>SUM(G145)</f>
        <v>4786946049.8900003</v>
      </c>
      <c r="H144" s="21">
        <f t="shared" ref="H144:J144" si="39">SUM(H145)</f>
        <v>591630256.39999998</v>
      </c>
      <c r="I144" s="21">
        <f t="shared" si="39"/>
        <v>301798021.85000002</v>
      </c>
      <c r="J144" s="21">
        <f t="shared" si="39"/>
        <v>5076778284.4399996</v>
      </c>
      <c r="K144" s="11">
        <f t="shared" si="34"/>
        <v>612894284.43999958</v>
      </c>
      <c r="L144" s="8">
        <f t="shared" si="35"/>
        <v>13.730067457846117</v>
      </c>
    </row>
    <row r="145" spans="1:12" ht="15" customHeight="1" x14ac:dyDescent="0.25">
      <c r="A145" s="52" t="s">
        <v>968</v>
      </c>
      <c r="B145" s="52" t="s">
        <v>969</v>
      </c>
      <c r="C145" s="49">
        <v>4463884</v>
      </c>
      <c r="D145" s="11">
        <f t="shared" si="33"/>
        <v>4463884000</v>
      </c>
      <c r="E145" t="s">
        <v>14</v>
      </c>
      <c r="F145" s="4" t="s">
        <v>249</v>
      </c>
      <c r="G145" s="11">
        <v>4786946049.8900003</v>
      </c>
      <c r="H145" s="11">
        <v>591630256.39999998</v>
      </c>
      <c r="I145" s="11">
        <v>301798021.85000002</v>
      </c>
      <c r="J145" s="11">
        <f>G145+H145-I145</f>
        <v>5076778284.4399996</v>
      </c>
      <c r="K145" s="11">
        <f t="shared" si="34"/>
        <v>612894284.43999958</v>
      </c>
      <c r="L145" s="8">
        <f t="shared" si="35"/>
        <v>13.730067457846117</v>
      </c>
    </row>
    <row r="146" spans="1:12" ht="15" customHeight="1" x14ac:dyDescent="0.25">
      <c r="A146" s="52" t="s">
        <v>970</v>
      </c>
      <c r="B146" s="52" t="s">
        <v>971</v>
      </c>
      <c r="C146" s="49">
        <v>5198</v>
      </c>
      <c r="D146" s="11">
        <f t="shared" si="33"/>
        <v>5198000</v>
      </c>
      <c r="E146" t="s">
        <v>14</v>
      </c>
      <c r="F146" s="20" t="s">
        <v>251</v>
      </c>
      <c r="G146" s="21">
        <f>SUM(G147)</f>
        <v>5198000</v>
      </c>
      <c r="H146" s="21">
        <f t="shared" ref="H146:J146" si="40">SUM(H147)</f>
        <v>0</v>
      </c>
      <c r="I146" s="21">
        <f t="shared" si="40"/>
        <v>0</v>
      </c>
      <c r="J146" s="21">
        <f t="shared" si="40"/>
        <v>5198000</v>
      </c>
      <c r="K146" s="11">
        <f t="shared" si="34"/>
        <v>0</v>
      </c>
      <c r="L146" s="8">
        <f t="shared" si="35"/>
        <v>0</v>
      </c>
    </row>
    <row r="147" spans="1:12" ht="15" customHeight="1" x14ac:dyDescent="0.25">
      <c r="A147" s="52" t="s">
        <v>972</v>
      </c>
      <c r="B147" s="52" t="s">
        <v>973</v>
      </c>
      <c r="C147" s="49">
        <v>5198</v>
      </c>
      <c r="D147" s="11">
        <f t="shared" si="33"/>
        <v>5198000</v>
      </c>
      <c r="E147" t="s">
        <v>14</v>
      </c>
      <c r="F147" s="4" t="s">
        <v>253</v>
      </c>
      <c r="G147" s="11">
        <v>5198000</v>
      </c>
      <c r="H147" s="11">
        <v>0</v>
      </c>
      <c r="I147" s="11">
        <v>0</v>
      </c>
      <c r="J147" s="11">
        <f>G147+H147-I147</f>
        <v>5198000</v>
      </c>
      <c r="K147" s="11">
        <f t="shared" si="34"/>
        <v>0</v>
      </c>
      <c r="L147" s="8">
        <f t="shared" si="35"/>
        <v>0</v>
      </c>
    </row>
    <row r="148" spans="1:12" ht="15" customHeight="1" x14ac:dyDescent="0.25">
      <c r="A148" s="52" t="s">
        <v>974</v>
      </c>
      <c r="B148" s="52" t="s">
        <v>975</v>
      </c>
      <c r="C148" s="49">
        <v>485325</v>
      </c>
      <c r="D148" s="11">
        <f t="shared" si="33"/>
        <v>485325000</v>
      </c>
      <c r="E148" t="s">
        <v>14</v>
      </c>
      <c r="F148" s="20" t="s">
        <v>255</v>
      </c>
      <c r="G148" s="21">
        <f>SUM(G149:G152)</f>
        <v>484729590.26999998</v>
      </c>
      <c r="H148" s="21">
        <f t="shared" ref="H148:J148" si="41">SUM(H149:H152)</f>
        <v>449213825</v>
      </c>
      <c r="I148" s="21">
        <f t="shared" si="41"/>
        <v>451761225</v>
      </c>
      <c r="J148" s="21">
        <f t="shared" si="41"/>
        <v>482182190.26999998</v>
      </c>
      <c r="K148" s="11">
        <f t="shared" si="34"/>
        <v>-3142809.7300000191</v>
      </c>
      <c r="L148" s="8">
        <f t="shared" si="35"/>
        <v>-0.64756806881986695</v>
      </c>
    </row>
    <row r="149" spans="1:12" ht="15" customHeight="1" x14ac:dyDescent="0.25">
      <c r="A149" s="52" t="s">
        <v>976</v>
      </c>
      <c r="B149" s="52" t="s">
        <v>977</v>
      </c>
      <c r="C149" s="49">
        <v>459144</v>
      </c>
      <c r="D149" s="11">
        <f t="shared" si="33"/>
        <v>459144000</v>
      </c>
      <c r="E149" t="s">
        <v>14</v>
      </c>
      <c r="F149" s="4" t="s">
        <v>257</v>
      </c>
      <c r="G149" s="11">
        <v>458548430.26999998</v>
      </c>
      <c r="H149" s="11">
        <v>134313825</v>
      </c>
      <c r="I149" s="11">
        <v>136861225</v>
      </c>
      <c r="J149" s="11">
        <f>G149+H149-I149</f>
        <v>456001030.26999998</v>
      </c>
      <c r="K149" s="11">
        <f t="shared" si="34"/>
        <v>-3142969.7300000191</v>
      </c>
      <c r="L149" s="8">
        <f t="shared" si="35"/>
        <v>-0.68452810665064101</v>
      </c>
    </row>
    <row r="150" spans="1:12" ht="15" customHeight="1" x14ac:dyDescent="0.25">
      <c r="A150" s="52" t="s">
        <v>978</v>
      </c>
      <c r="B150" s="52" t="s">
        <v>979</v>
      </c>
      <c r="C150" s="49">
        <v>593</v>
      </c>
      <c r="D150" s="11">
        <f t="shared" si="33"/>
        <v>593000</v>
      </c>
      <c r="E150" t="s">
        <v>14</v>
      </c>
      <c r="F150" s="4" t="s">
        <v>259</v>
      </c>
      <c r="G150" s="11">
        <v>592810</v>
      </c>
      <c r="H150" s="11">
        <v>0</v>
      </c>
      <c r="I150" s="11">
        <v>0</v>
      </c>
      <c r="J150" s="11">
        <f>G150+H150-I150</f>
        <v>592810</v>
      </c>
      <c r="K150" s="11">
        <f t="shared" si="34"/>
        <v>-190</v>
      </c>
      <c r="L150" s="8">
        <f t="shared" si="35"/>
        <v>-3.2040472175379427E-2</v>
      </c>
    </row>
    <row r="151" spans="1:12" ht="15" customHeight="1" x14ac:dyDescent="0.25">
      <c r="A151" s="52" t="s">
        <v>980</v>
      </c>
      <c r="B151" s="52" t="s">
        <v>981</v>
      </c>
      <c r="C151" s="49">
        <v>6390</v>
      </c>
      <c r="D151" s="11">
        <f t="shared" si="33"/>
        <v>6390000</v>
      </c>
      <c r="E151" t="s">
        <v>14</v>
      </c>
      <c r="F151" s="4" t="s">
        <v>261</v>
      </c>
      <c r="G151" s="11">
        <v>6390000</v>
      </c>
      <c r="H151" s="11">
        <v>0</v>
      </c>
      <c r="I151" s="11">
        <v>0</v>
      </c>
      <c r="J151" s="11">
        <f>G151+H151-I151</f>
        <v>6390000</v>
      </c>
      <c r="K151" s="11">
        <f t="shared" si="34"/>
        <v>0</v>
      </c>
      <c r="L151" s="8">
        <f t="shared" si="35"/>
        <v>0</v>
      </c>
    </row>
    <row r="152" spans="1:12" ht="15" customHeight="1" x14ac:dyDescent="0.25">
      <c r="A152" s="52" t="s">
        <v>982</v>
      </c>
      <c r="B152" s="52" t="s">
        <v>983</v>
      </c>
      <c r="C152" s="49">
        <v>19198</v>
      </c>
      <c r="D152" s="11">
        <f t="shared" si="33"/>
        <v>19198000</v>
      </c>
      <c r="E152" t="s">
        <v>14</v>
      </c>
      <c r="F152" s="4" t="s">
        <v>263</v>
      </c>
      <c r="G152" s="11">
        <v>19198350</v>
      </c>
      <c r="H152" s="11">
        <v>314900000</v>
      </c>
      <c r="I152" s="11">
        <v>314900000</v>
      </c>
      <c r="J152" s="11">
        <f>G152+H152-I152</f>
        <v>19198350</v>
      </c>
      <c r="K152" s="11">
        <f t="shared" si="34"/>
        <v>350</v>
      </c>
      <c r="L152" s="8">
        <f t="shared" si="35"/>
        <v>1.8231065736014169E-3</v>
      </c>
    </row>
    <row r="153" spans="1:12" ht="15" customHeight="1" x14ac:dyDescent="0.25">
      <c r="A153" s="52" t="s">
        <v>984</v>
      </c>
      <c r="B153" s="52" t="s">
        <v>985</v>
      </c>
      <c r="C153" s="49">
        <v>52757</v>
      </c>
      <c r="D153" s="11">
        <f t="shared" si="33"/>
        <v>52757000</v>
      </c>
      <c r="E153" t="s">
        <v>14</v>
      </c>
      <c r="F153" s="20" t="s">
        <v>265</v>
      </c>
      <c r="G153" s="21">
        <f>SUM(G154:G155)</f>
        <v>52756930</v>
      </c>
      <c r="H153" s="21">
        <f t="shared" ref="H153:J153" si="42">SUM(H154:H155)</f>
        <v>0</v>
      </c>
      <c r="I153" s="21">
        <f t="shared" si="42"/>
        <v>0</v>
      </c>
      <c r="J153" s="21">
        <f t="shared" si="42"/>
        <v>52756930</v>
      </c>
      <c r="K153" s="11">
        <f t="shared" si="34"/>
        <v>-70</v>
      </c>
      <c r="L153" s="8">
        <f t="shared" si="35"/>
        <v>-1.3268381447011771E-4</v>
      </c>
    </row>
    <row r="154" spans="1:12" ht="15" customHeight="1" x14ac:dyDescent="0.25">
      <c r="A154" s="52" t="s">
        <v>986</v>
      </c>
      <c r="B154" s="52" t="s">
        <v>987</v>
      </c>
      <c r="C154" s="49">
        <v>7197</v>
      </c>
      <c r="D154" s="11">
        <f t="shared" si="33"/>
        <v>7197000</v>
      </c>
      <c r="E154" t="s">
        <v>14</v>
      </c>
      <c r="F154" s="4" t="s">
        <v>267</v>
      </c>
      <c r="G154" s="11">
        <v>7196930</v>
      </c>
      <c r="H154" s="11">
        <v>0</v>
      </c>
      <c r="I154" s="11">
        <v>0</v>
      </c>
      <c r="J154" s="11">
        <f>G154+H154-I154</f>
        <v>7196930</v>
      </c>
      <c r="K154" s="11">
        <f t="shared" si="34"/>
        <v>-70</v>
      </c>
      <c r="L154" s="8">
        <f t="shared" si="35"/>
        <v>-9.7262748367375296E-4</v>
      </c>
    </row>
    <row r="155" spans="1:12" ht="15" customHeight="1" x14ac:dyDescent="0.25">
      <c r="A155" s="52" t="s">
        <v>988</v>
      </c>
      <c r="B155" s="52" t="s">
        <v>989</v>
      </c>
      <c r="C155" s="49">
        <v>45560</v>
      </c>
      <c r="D155" s="11">
        <f t="shared" si="33"/>
        <v>45560000</v>
      </c>
      <c r="E155" t="s">
        <v>14</v>
      </c>
      <c r="F155" s="4" t="s">
        <v>269</v>
      </c>
      <c r="G155" s="11">
        <v>45560000</v>
      </c>
      <c r="H155" s="11">
        <v>0</v>
      </c>
      <c r="I155" s="11">
        <v>0</v>
      </c>
      <c r="J155" s="11">
        <f>G155+H155-I155</f>
        <v>45560000</v>
      </c>
      <c r="K155" s="11">
        <f t="shared" si="34"/>
        <v>0</v>
      </c>
      <c r="L155" s="8">
        <f t="shared" si="35"/>
        <v>0</v>
      </c>
    </row>
    <row r="156" spans="1:12" ht="15" customHeight="1" x14ac:dyDescent="0.25">
      <c r="A156" s="52" t="s">
        <v>990</v>
      </c>
      <c r="B156" s="52" t="s">
        <v>991</v>
      </c>
      <c r="C156" s="49">
        <v>-37899</v>
      </c>
      <c r="D156" s="11">
        <f t="shared" si="33"/>
        <v>-37899000</v>
      </c>
      <c r="E156" t="s">
        <v>14</v>
      </c>
      <c r="F156" s="20" t="s">
        <v>271</v>
      </c>
      <c r="G156" s="21">
        <f>SUM(G157:G158)</f>
        <v>-41842694.130000003</v>
      </c>
      <c r="H156" s="21">
        <f t="shared" ref="H156:J156" si="43">SUM(H157:H158)</f>
        <v>0</v>
      </c>
      <c r="I156" s="21">
        <f t="shared" si="43"/>
        <v>1313647.56</v>
      </c>
      <c r="J156" s="21">
        <f t="shared" si="43"/>
        <v>-43156341.689999998</v>
      </c>
      <c r="K156" s="11">
        <f t="shared" si="34"/>
        <v>-5257341.6899999976</v>
      </c>
      <c r="L156" s="8">
        <f t="shared" si="35"/>
        <v>13.871979973086354</v>
      </c>
    </row>
    <row r="157" spans="1:12" ht="15" customHeight="1" x14ac:dyDescent="0.25">
      <c r="A157" s="52" t="s">
        <v>992</v>
      </c>
      <c r="B157" s="52" t="s">
        <v>987</v>
      </c>
      <c r="C157" s="49">
        <v>-4501</v>
      </c>
      <c r="D157" s="11">
        <f t="shared" si="33"/>
        <v>-4501000</v>
      </c>
      <c r="E157" t="s">
        <v>14</v>
      </c>
      <c r="F157" s="4" t="s">
        <v>273</v>
      </c>
      <c r="G157" s="11">
        <v>-5039854.13</v>
      </c>
      <c r="H157" s="11">
        <v>0</v>
      </c>
      <c r="I157" s="11">
        <v>179203.56</v>
      </c>
      <c r="J157" s="11">
        <f>G157+H157-I157</f>
        <v>-5219057.6899999995</v>
      </c>
      <c r="K157" s="11">
        <f t="shared" si="34"/>
        <v>-718057.68999999948</v>
      </c>
      <c r="L157" s="8">
        <f t="shared" si="35"/>
        <v>15.953292379471215</v>
      </c>
    </row>
    <row r="158" spans="1:12" ht="15" customHeight="1" x14ac:dyDescent="0.25">
      <c r="A158" s="52" t="s">
        <v>993</v>
      </c>
      <c r="B158" s="52" t="s">
        <v>989</v>
      </c>
      <c r="C158" s="49">
        <v>-33398</v>
      </c>
      <c r="D158" s="11">
        <f t="shared" si="33"/>
        <v>-33398000</v>
      </c>
      <c r="E158" t="s">
        <v>14</v>
      </c>
      <c r="F158" s="4" t="s">
        <v>274</v>
      </c>
      <c r="G158" s="11">
        <v>-36802840</v>
      </c>
      <c r="H158" s="11">
        <v>0</v>
      </c>
      <c r="I158" s="11">
        <v>1134444</v>
      </c>
      <c r="J158" s="11">
        <f>G158+H158-I158</f>
        <v>-37937284</v>
      </c>
      <c r="K158" s="11">
        <f t="shared" si="34"/>
        <v>-4539284</v>
      </c>
      <c r="L158" s="8">
        <f t="shared" si="35"/>
        <v>13.591484520031139</v>
      </c>
    </row>
    <row r="159" spans="1:12" ht="15" customHeight="1" x14ac:dyDescent="0.25">
      <c r="A159" s="52" t="s">
        <v>994</v>
      </c>
      <c r="B159" s="52" t="s">
        <v>995</v>
      </c>
      <c r="C159" s="49">
        <v>13523734</v>
      </c>
      <c r="D159" s="11">
        <f t="shared" si="33"/>
        <v>13523734000</v>
      </c>
      <c r="E159" t="s">
        <v>14</v>
      </c>
      <c r="F159" s="7">
        <v>2</v>
      </c>
      <c r="G159" s="8">
        <f>G160+G207+G222+G236</f>
        <v>14810404992.279999</v>
      </c>
      <c r="H159" s="8">
        <f>H160+H207+H222+H236</f>
        <v>9073026717.960001</v>
      </c>
      <c r="I159" s="8">
        <f>I160+I207+I222+I236</f>
        <v>6499871882.7200012</v>
      </c>
      <c r="J159" s="8">
        <f>J160+J207+J222+J236</f>
        <v>12237250157.039999</v>
      </c>
      <c r="K159" s="11">
        <f t="shared" si="34"/>
        <v>-1286483842.960001</v>
      </c>
      <c r="L159" s="8">
        <f t="shared" si="35"/>
        <v>-9.5127857658247414</v>
      </c>
    </row>
    <row r="160" spans="1:12" ht="15" customHeight="1" x14ac:dyDescent="0.25">
      <c r="A160" s="52" t="s">
        <v>996</v>
      </c>
      <c r="B160" s="52" t="s">
        <v>997</v>
      </c>
      <c r="C160" s="49">
        <v>7179635</v>
      </c>
      <c r="D160" s="11">
        <f t="shared" si="33"/>
        <v>7179635000</v>
      </c>
      <c r="E160" t="s">
        <v>14</v>
      </c>
      <c r="F160" s="15">
        <v>2.4</v>
      </c>
      <c r="G160" s="16">
        <f>G161+G164+G166+G181+G192+G198+G201+G203+G205</f>
        <v>8367638496.039999</v>
      </c>
      <c r="H160" s="16">
        <f>H161+H164+H166+H181+H192+H198+H201+H203+H205</f>
        <v>6355240690.500001</v>
      </c>
      <c r="I160" s="16">
        <f>I161+I164+I166+I181+I192+I198+I201+I203+I205</f>
        <v>6185100381.7200012</v>
      </c>
      <c r="J160" s="16">
        <f>J161+J164+J166+J181+J192+J198+J201+J203+J205</f>
        <v>8197498187.2599993</v>
      </c>
      <c r="K160" s="11">
        <f t="shared" si="34"/>
        <v>1017863187.2599993</v>
      </c>
      <c r="L160" s="8">
        <f t="shared" si="35"/>
        <v>14.177088212144479</v>
      </c>
    </row>
    <row r="161" spans="1:12" ht="15" customHeight="1" x14ac:dyDescent="0.25">
      <c r="A161" s="52" t="s">
        <v>998</v>
      </c>
      <c r="B161" s="52" t="s">
        <v>999</v>
      </c>
      <c r="C161" s="49">
        <v>2795320</v>
      </c>
      <c r="D161" s="11">
        <f t="shared" si="33"/>
        <v>2795320000</v>
      </c>
      <c r="E161" t="s">
        <v>14</v>
      </c>
      <c r="F161" s="20" t="s">
        <v>280</v>
      </c>
      <c r="G161" s="21">
        <f>SUM(G162:G163)</f>
        <v>2953677894.1799998</v>
      </c>
      <c r="H161" s="21">
        <f t="shared" ref="H161:J161" si="44">SUM(H162:H163)</f>
        <v>6074633446.1300001</v>
      </c>
      <c r="I161" s="21">
        <f t="shared" si="44"/>
        <v>5882958513.8500004</v>
      </c>
      <c r="J161" s="21">
        <f t="shared" si="44"/>
        <v>2762002961.8999996</v>
      </c>
      <c r="K161" s="11">
        <f t="shared" si="34"/>
        <v>-33317038.100000381</v>
      </c>
      <c r="L161" s="8">
        <f t="shared" si="35"/>
        <v>-1.1918863707911931</v>
      </c>
    </row>
    <row r="162" spans="1:12" ht="15" customHeight="1" x14ac:dyDescent="0.25">
      <c r="A162" s="52" t="s">
        <v>1000</v>
      </c>
      <c r="B162" s="52" t="s">
        <v>1001</v>
      </c>
      <c r="C162" s="49">
        <v>189562</v>
      </c>
      <c r="D162" s="11">
        <f t="shared" si="33"/>
        <v>189562000</v>
      </c>
      <c r="E162" t="s">
        <v>14</v>
      </c>
      <c r="F162" s="4" t="s">
        <v>282</v>
      </c>
      <c r="G162" s="11">
        <v>1009420948.5599999</v>
      </c>
      <c r="H162" s="11">
        <v>6074633446.1300001</v>
      </c>
      <c r="I162" s="11">
        <v>5882958513.8500004</v>
      </c>
      <c r="J162" s="11">
        <f>G162+I162-H162</f>
        <v>817746016.27999973</v>
      </c>
      <c r="K162" s="11">
        <f t="shared" si="34"/>
        <v>628184016.27999973</v>
      </c>
      <c r="L162" s="8">
        <f t="shared" si="35"/>
        <v>331.38710093795152</v>
      </c>
    </row>
    <row r="163" spans="1:12" ht="15" customHeight="1" x14ac:dyDescent="0.25">
      <c r="A163" s="52" t="s">
        <v>1002</v>
      </c>
      <c r="B163" s="52" t="s">
        <v>1003</v>
      </c>
      <c r="C163" s="49">
        <v>2605758</v>
      </c>
      <c r="D163" s="11">
        <f t="shared" si="33"/>
        <v>2605758000</v>
      </c>
      <c r="E163" t="s">
        <v>14</v>
      </c>
      <c r="F163" s="4" t="s">
        <v>284</v>
      </c>
      <c r="G163" s="11">
        <v>1944256945.6199999</v>
      </c>
      <c r="H163" s="11">
        <v>0</v>
      </c>
      <c r="I163" s="11">
        <v>0</v>
      </c>
      <c r="J163" s="11">
        <f>G163+I163-H163</f>
        <v>1944256945.6199999</v>
      </c>
      <c r="K163" s="11">
        <f t="shared" si="34"/>
        <v>-661501054.38000011</v>
      </c>
      <c r="L163" s="8">
        <f t="shared" si="35"/>
        <v>-25.386127736343902</v>
      </c>
    </row>
    <row r="164" spans="1:12" ht="15" customHeight="1" x14ac:dyDescent="0.25">
      <c r="A164" s="52" t="s">
        <v>1004</v>
      </c>
      <c r="B164" s="52" t="s">
        <v>1005</v>
      </c>
      <c r="C164" s="49">
        <v>114</v>
      </c>
      <c r="D164" s="11">
        <f t="shared" si="33"/>
        <v>114000</v>
      </c>
      <c r="E164" t="s">
        <v>14</v>
      </c>
      <c r="F164" s="20" t="s">
        <v>286</v>
      </c>
      <c r="G164" s="21">
        <f>SUM(G165)</f>
        <v>114285.72</v>
      </c>
      <c r="H164" s="21">
        <f t="shared" ref="H164:J164" si="45">SUM(H165)</f>
        <v>0</v>
      </c>
      <c r="I164" s="21">
        <f t="shared" si="45"/>
        <v>0</v>
      </c>
      <c r="J164" s="21">
        <f t="shared" si="45"/>
        <v>114285.72</v>
      </c>
      <c r="K164" s="11">
        <f t="shared" si="34"/>
        <v>285.72000000000116</v>
      </c>
      <c r="L164" s="8">
        <f t="shared" si="35"/>
        <v>0.25063157894736943</v>
      </c>
    </row>
    <row r="165" spans="1:12" ht="15" customHeight="1" x14ac:dyDescent="0.25">
      <c r="A165" s="52" t="s">
        <v>1006</v>
      </c>
      <c r="B165" s="52" t="s">
        <v>792</v>
      </c>
      <c r="C165" s="49">
        <v>114</v>
      </c>
      <c r="D165" s="11">
        <f t="shared" si="33"/>
        <v>114000</v>
      </c>
      <c r="E165" t="s">
        <v>14</v>
      </c>
      <c r="F165" s="4" t="s">
        <v>288</v>
      </c>
      <c r="G165" s="11">
        <v>114285.72</v>
      </c>
      <c r="H165" s="11">
        <v>0</v>
      </c>
      <c r="I165" s="11">
        <v>0</v>
      </c>
      <c r="J165" s="11">
        <f>G165+I165-H165</f>
        <v>114285.72</v>
      </c>
      <c r="K165" s="11">
        <f t="shared" si="34"/>
        <v>285.72000000000116</v>
      </c>
      <c r="L165" s="8">
        <f t="shared" si="35"/>
        <v>0.25063157894736943</v>
      </c>
    </row>
    <row r="166" spans="1:12" ht="15" customHeight="1" x14ac:dyDescent="0.25">
      <c r="A166" s="52" t="s">
        <v>1007</v>
      </c>
      <c r="B166" s="52" t="s">
        <v>1008</v>
      </c>
      <c r="C166" s="49">
        <v>1459515</v>
      </c>
      <c r="D166" s="11">
        <f t="shared" si="33"/>
        <v>1459515000</v>
      </c>
      <c r="E166" t="s">
        <v>14</v>
      </c>
      <c r="F166" s="20" t="s">
        <v>289</v>
      </c>
      <c r="G166" s="21">
        <f>SUM(G167:G180)</f>
        <v>1662697480.9900002</v>
      </c>
      <c r="H166" s="21">
        <f>SUM(H167:H180)</f>
        <v>244999451.84999999</v>
      </c>
      <c r="I166" s="21">
        <f>SUM(I167:I180)</f>
        <v>199154814.84999999</v>
      </c>
      <c r="J166" s="21">
        <f>SUM(J167:J180)</f>
        <v>1616852843.9900002</v>
      </c>
      <c r="K166" s="11">
        <f t="shared" si="34"/>
        <v>157337843.99000025</v>
      </c>
      <c r="L166" s="8">
        <f t="shared" si="35"/>
        <v>10.780145732657784</v>
      </c>
    </row>
    <row r="167" spans="1:12" ht="15" customHeight="1" x14ac:dyDescent="0.25">
      <c r="A167" s="52" t="s">
        <v>1009</v>
      </c>
      <c r="B167" s="52" t="s">
        <v>1010</v>
      </c>
      <c r="C167" s="49">
        <v>601</v>
      </c>
      <c r="D167" s="11">
        <f t="shared" si="33"/>
        <v>601000</v>
      </c>
      <c r="E167" t="s">
        <v>14</v>
      </c>
      <c r="F167" s="4" t="s">
        <v>292</v>
      </c>
      <c r="G167" s="3">
        <v>207159028</v>
      </c>
      <c r="H167" s="11">
        <v>24628674</v>
      </c>
      <c r="I167" s="11">
        <v>0</v>
      </c>
      <c r="J167" s="11">
        <f t="shared" ref="J167" si="46">G167+I167-H167</f>
        <v>182530354</v>
      </c>
      <c r="K167" s="11">
        <f t="shared" si="34"/>
        <v>181929354</v>
      </c>
      <c r="L167" s="8">
        <f t="shared" si="35"/>
        <v>30271.107154742098</v>
      </c>
    </row>
    <row r="168" spans="1:12" ht="15" customHeight="1" x14ac:dyDescent="0.25">
      <c r="A168" s="52" t="s">
        <v>1425</v>
      </c>
      <c r="B168" s="52" t="s">
        <v>1315</v>
      </c>
      <c r="C168" s="49">
        <v>0</v>
      </c>
      <c r="D168" s="11">
        <f t="shared" si="33"/>
        <v>0</v>
      </c>
      <c r="E168" t="s">
        <v>14</v>
      </c>
      <c r="K168" s="11">
        <f t="shared" si="34"/>
        <v>0</v>
      </c>
      <c r="L168" s="8">
        <v>0</v>
      </c>
    </row>
    <row r="169" spans="1:12" ht="15" customHeight="1" x14ac:dyDescent="0.25">
      <c r="A169" s="52" t="s">
        <v>1011</v>
      </c>
      <c r="B169" s="52" t="s">
        <v>1012</v>
      </c>
      <c r="C169" s="49">
        <v>148169</v>
      </c>
      <c r="D169" s="11">
        <f t="shared" si="33"/>
        <v>148169000</v>
      </c>
      <c r="E169" t="s">
        <v>14</v>
      </c>
      <c r="F169" s="4" t="s">
        <v>294</v>
      </c>
      <c r="G169" s="11">
        <v>149925976.5</v>
      </c>
      <c r="H169" s="11">
        <v>139750483.84999999</v>
      </c>
      <c r="I169" s="11">
        <v>130940617.84999999</v>
      </c>
      <c r="J169" s="11">
        <f>G169+I169-H169</f>
        <v>141116110.50000003</v>
      </c>
      <c r="K169" s="11">
        <f t="shared" si="34"/>
        <v>-7052889.4999999702</v>
      </c>
      <c r="L169" s="8">
        <f t="shared" si="35"/>
        <v>-4.760030438215801</v>
      </c>
    </row>
    <row r="170" spans="1:12" ht="15" customHeight="1" x14ac:dyDescent="0.25">
      <c r="A170" s="52" t="s">
        <v>1013</v>
      </c>
      <c r="B170" s="52" t="s">
        <v>1014</v>
      </c>
      <c r="C170" s="49">
        <v>86575</v>
      </c>
      <c r="D170" s="11">
        <f t="shared" si="33"/>
        <v>86575000</v>
      </c>
      <c r="E170" t="s">
        <v>14</v>
      </c>
      <c r="F170" s="4" t="s">
        <v>296</v>
      </c>
      <c r="G170" s="11">
        <v>86623976.5</v>
      </c>
      <c r="H170" s="11">
        <v>27616454</v>
      </c>
      <c r="I170" s="11">
        <v>20841510</v>
      </c>
      <c r="J170" s="11">
        <f>G170+I170-H170</f>
        <v>79849032.5</v>
      </c>
      <c r="K170" s="11">
        <f t="shared" si="34"/>
        <v>-6725967.5</v>
      </c>
      <c r="L170" s="8">
        <f t="shared" si="35"/>
        <v>-7.7689488882471842</v>
      </c>
    </row>
    <row r="171" spans="1:12" ht="15" customHeight="1" x14ac:dyDescent="0.25">
      <c r="A171" s="52" t="s">
        <v>1015</v>
      </c>
      <c r="B171" s="52" t="s">
        <v>1016</v>
      </c>
      <c r="C171" s="49">
        <v>93677</v>
      </c>
      <c r="D171" s="11">
        <f t="shared" si="33"/>
        <v>93677000</v>
      </c>
      <c r="E171" t="s">
        <v>14</v>
      </c>
      <c r="F171" s="4" t="s">
        <v>298</v>
      </c>
      <c r="G171" s="11">
        <v>94817329</v>
      </c>
      <c r="H171" s="11">
        <v>14178900</v>
      </c>
      <c r="I171" s="11">
        <v>10470701</v>
      </c>
      <c r="J171" s="11">
        <f>G171+I171-H171</f>
        <v>91109130</v>
      </c>
      <c r="K171" s="11">
        <f t="shared" si="34"/>
        <v>-2567870</v>
      </c>
      <c r="L171" s="8">
        <f t="shared" si="35"/>
        <v>-2.7411958111382728</v>
      </c>
    </row>
    <row r="172" spans="1:12" ht="15" customHeight="1" x14ac:dyDescent="0.25">
      <c r="A172" s="52" t="s">
        <v>1017</v>
      </c>
      <c r="B172" s="52" t="s">
        <v>828</v>
      </c>
      <c r="C172" s="49">
        <v>6703</v>
      </c>
      <c r="D172" s="11">
        <f t="shared" si="33"/>
        <v>6703000</v>
      </c>
      <c r="E172" t="s">
        <v>14</v>
      </c>
      <c r="F172" s="4" t="s">
        <v>300</v>
      </c>
      <c r="G172" s="11">
        <v>5961148</v>
      </c>
      <c r="H172" s="11">
        <v>389700</v>
      </c>
      <c r="I172" s="11">
        <v>1696796</v>
      </c>
      <c r="J172" s="11">
        <f>G172+I172-H172</f>
        <v>7268244</v>
      </c>
      <c r="K172" s="11">
        <f t="shared" si="34"/>
        <v>565244</v>
      </c>
      <c r="L172" s="8">
        <f t="shared" si="35"/>
        <v>8.4327017753244817</v>
      </c>
    </row>
    <row r="173" spans="1:12" ht="15" customHeight="1" x14ac:dyDescent="0.25">
      <c r="A173" s="52" t="s">
        <v>1018</v>
      </c>
      <c r="B173" s="52" t="s">
        <v>1019</v>
      </c>
      <c r="C173" s="49">
        <v>2181</v>
      </c>
      <c r="D173" s="11">
        <f t="shared" si="33"/>
        <v>2181000</v>
      </c>
      <c r="K173" s="11">
        <f t="shared" si="34"/>
        <v>-2181000</v>
      </c>
      <c r="L173" s="8">
        <f t="shared" si="35"/>
        <v>-100</v>
      </c>
    </row>
    <row r="174" spans="1:12" ht="15" customHeight="1" x14ac:dyDescent="0.25">
      <c r="A174" s="52" t="s">
        <v>1020</v>
      </c>
      <c r="B174" s="52" t="s">
        <v>1021</v>
      </c>
      <c r="C174" s="49">
        <v>7801</v>
      </c>
      <c r="D174" s="11">
        <f t="shared" si="33"/>
        <v>7801000</v>
      </c>
      <c r="E174" t="s">
        <v>14</v>
      </c>
      <c r="F174" s="4" t="s">
        <v>301</v>
      </c>
      <c r="G174" s="11">
        <v>7855229</v>
      </c>
      <c r="H174" s="11">
        <v>989900</v>
      </c>
      <c r="I174" s="11">
        <v>728752</v>
      </c>
      <c r="J174" s="11">
        <f>G174+I174-H174</f>
        <v>7594081</v>
      </c>
      <c r="K174" s="11">
        <f t="shared" si="34"/>
        <v>-206919</v>
      </c>
      <c r="L174" s="8">
        <f t="shared" si="35"/>
        <v>-2.6524676323548264</v>
      </c>
    </row>
    <row r="175" spans="1:12" ht="15" customHeight="1" x14ac:dyDescent="0.25">
      <c r="A175" s="52" t="s">
        <v>1022</v>
      </c>
      <c r="B175" s="52" t="s">
        <v>1023</v>
      </c>
      <c r="C175" s="49">
        <v>126</v>
      </c>
      <c r="D175" s="11">
        <f t="shared" si="33"/>
        <v>126000</v>
      </c>
      <c r="E175" t="s">
        <v>14</v>
      </c>
      <c r="F175" s="4" t="s">
        <v>303</v>
      </c>
      <c r="G175" s="11">
        <v>126752</v>
      </c>
      <c r="H175" s="11">
        <v>0</v>
      </c>
      <c r="I175" s="11">
        <v>0</v>
      </c>
      <c r="J175" s="11">
        <f>G175+I175-H175</f>
        <v>126752</v>
      </c>
      <c r="K175" s="11">
        <f t="shared" si="34"/>
        <v>752</v>
      </c>
      <c r="L175" s="8">
        <f t="shared" si="35"/>
        <v>0.59682539682539681</v>
      </c>
    </row>
    <row r="176" spans="1:12" ht="15" customHeight="1" x14ac:dyDescent="0.25">
      <c r="A176" s="52" t="s">
        <v>1024</v>
      </c>
      <c r="B176" s="52" t="s">
        <v>1025</v>
      </c>
      <c r="C176" s="49">
        <v>22267</v>
      </c>
      <c r="D176" s="11">
        <f t="shared" si="33"/>
        <v>22267000</v>
      </c>
      <c r="E176" t="s">
        <v>14</v>
      </c>
      <c r="F176" s="4" t="s">
        <v>305</v>
      </c>
      <c r="G176" s="11">
        <v>26382665</v>
      </c>
      <c r="H176" s="11">
        <v>16658453</v>
      </c>
      <c r="I176" s="11">
        <v>14435508</v>
      </c>
      <c r="J176" s="11">
        <f>G176+I176-H176</f>
        <v>24159720</v>
      </c>
      <c r="K176" s="11">
        <f t="shared" si="34"/>
        <v>1892720</v>
      </c>
      <c r="L176" s="8">
        <f t="shared" si="35"/>
        <v>8.500112273768357</v>
      </c>
    </row>
    <row r="177" spans="1:12" ht="15" customHeight="1" x14ac:dyDescent="0.25">
      <c r="A177" s="52" t="s">
        <v>1026</v>
      </c>
      <c r="B177" s="52" t="s">
        <v>1027</v>
      </c>
      <c r="C177" s="49">
        <v>41430</v>
      </c>
      <c r="D177" s="11">
        <f t="shared" si="33"/>
        <v>41430000</v>
      </c>
      <c r="E177" t="s">
        <v>14</v>
      </c>
      <c r="F177" s="4" t="s">
        <v>307</v>
      </c>
      <c r="G177" s="11">
        <v>41643055</v>
      </c>
      <c r="H177" s="11">
        <v>2840100</v>
      </c>
      <c r="I177" s="11">
        <v>2094143</v>
      </c>
      <c r="J177" s="11">
        <f>G177+I177-H177</f>
        <v>40897098</v>
      </c>
      <c r="K177" s="11">
        <f t="shared" si="34"/>
        <v>-532902</v>
      </c>
      <c r="L177" s="8">
        <f t="shared" si="35"/>
        <v>-1.2862708182476466</v>
      </c>
    </row>
    <row r="178" spans="1:12" ht="15" customHeight="1" x14ac:dyDescent="0.25">
      <c r="A178" s="52" t="s">
        <v>1028</v>
      </c>
      <c r="B178" s="52" t="s">
        <v>1029</v>
      </c>
      <c r="C178" s="49">
        <v>351957</v>
      </c>
      <c r="D178" s="11">
        <f t="shared" si="33"/>
        <v>351957000</v>
      </c>
      <c r="E178" t="s">
        <v>14</v>
      </c>
      <c r="F178" s="4" t="s">
        <v>309</v>
      </c>
      <c r="G178" s="11">
        <v>351957105.88999999</v>
      </c>
      <c r="H178" s="11">
        <v>0</v>
      </c>
      <c r="I178" s="11">
        <v>0</v>
      </c>
      <c r="J178" s="11">
        <f>G178+I178-H178</f>
        <v>351957105.88999999</v>
      </c>
      <c r="K178" s="11">
        <f t="shared" si="34"/>
        <v>105.88999998569489</v>
      </c>
      <c r="L178" s="8">
        <f t="shared" si="35"/>
        <v>3.0086061645512062E-5</v>
      </c>
    </row>
    <row r="179" spans="1:12" ht="15" customHeight="1" x14ac:dyDescent="0.25">
      <c r="A179" s="52" t="s">
        <v>1030</v>
      </c>
      <c r="B179" s="52" t="s">
        <v>1031</v>
      </c>
      <c r="C179" s="49">
        <v>614191</v>
      </c>
      <c r="D179" s="11">
        <f t="shared" si="33"/>
        <v>614191000</v>
      </c>
      <c r="E179" t="s">
        <v>14</v>
      </c>
      <c r="F179" s="4" t="s">
        <v>311</v>
      </c>
      <c r="G179" s="11">
        <v>614207880.95000005</v>
      </c>
      <c r="H179" s="11">
        <v>17946787</v>
      </c>
      <c r="I179" s="11">
        <v>17946787</v>
      </c>
      <c r="J179" s="11">
        <f>G179+I179-H179</f>
        <v>614207880.95000005</v>
      </c>
      <c r="K179" s="11">
        <f t="shared" si="34"/>
        <v>16880.950000047684</v>
      </c>
      <c r="L179" s="8">
        <f t="shared" si="35"/>
        <v>2.7484854060133871E-3</v>
      </c>
    </row>
    <row r="180" spans="1:12" ht="15" customHeight="1" x14ac:dyDescent="0.25">
      <c r="A180" s="52" t="s">
        <v>1032</v>
      </c>
      <c r="B180" s="52" t="s">
        <v>1033</v>
      </c>
      <c r="C180" s="49">
        <v>83837</v>
      </c>
      <c r="D180" s="11">
        <f t="shared" si="33"/>
        <v>83837000</v>
      </c>
      <c r="E180" t="s">
        <v>14</v>
      </c>
      <c r="F180" s="4" t="s">
        <v>313</v>
      </c>
      <c r="G180" s="11">
        <v>76037335.150000006</v>
      </c>
      <c r="H180" s="11">
        <v>0</v>
      </c>
      <c r="I180" s="11">
        <v>0</v>
      </c>
      <c r="J180" s="11">
        <f>G180+I180-H180</f>
        <v>76037335.150000006</v>
      </c>
      <c r="K180" s="11">
        <f t="shared" si="34"/>
        <v>-7799664.849999994</v>
      </c>
      <c r="L180" s="8">
        <f t="shared" si="35"/>
        <v>-9.3033682622231169</v>
      </c>
    </row>
    <row r="181" spans="1:12" ht="15" customHeight="1" x14ac:dyDescent="0.25">
      <c r="A181" s="52" t="s">
        <v>1034</v>
      </c>
      <c r="B181" s="52" t="s">
        <v>1035</v>
      </c>
      <c r="C181" s="49">
        <v>41033</v>
      </c>
      <c r="D181" s="11">
        <f t="shared" si="33"/>
        <v>41033000</v>
      </c>
      <c r="E181" t="s">
        <v>14</v>
      </c>
      <c r="F181" s="20" t="s">
        <v>322</v>
      </c>
      <c r="G181" s="21">
        <f>SUM(G182:G191)</f>
        <v>37145385.650000006</v>
      </c>
      <c r="H181" s="21">
        <f>SUM(H182:H191)</f>
        <v>35535330</v>
      </c>
      <c r="I181" s="21">
        <f>SUM(I182:I191)</f>
        <v>102986565.88</v>
      </c>
      <c r="J181" s="21">
        <f>SUM(J182:J191)</f>
        <v>104596621.53</v>
      </c>
      <c r="K181" s="11">
        <f t="shared" si="34"/>
        <v>63563621.530000001</v>
      </c>
      <c r="L181" s="8">
        <f t="shared" si="35"/>
        <v>154.90854075987619</v>
      </c>
    </row>
    <row r="182" spans="1:12" ht="15" customHeight="1" x14ac:dyDescent="0.25">
      <c r="A182" s="52" t="s">
        <v>1036</v>
      </c>
      <c r="B182" s="52" t="s">
        <v>1029</v>
      </c>
      <c r="C182" s="49">
        <v>7673</v>
      </c>
      <c r="D182" s="11">
        <f t="shared" si="33"/>
        <v>7673000</v>
      </c>
      <c r="E182" t="s">
        <v>14</v>
      </c>
      <c r="F182" s="4" t="s">
        <v>326</v>
      </c>
      <c r="G182" s="11">
        <v>91167.21</v>
      </c>
      <c r="H182" s="11">
        <v>1008402</v>
      </c>
      <c r="I182" s="11">
        <v>4839345.5</v>
      </c>
      <c r="J182" s="11">
        <f t="shared" ref="J182:J189" si="47">G182+I182-H182</f>
        <v>3922110.71</v>
      </c>
      <c r="K182" s="11">
        <f t="shared" si="34"/>
        <v>-3750889.29</v>
      </c>
      <c r="L182" s="8">
        <f t="shared" si="35"/>
        <v>-48.884260263260785</v>
      </c>
    </row>
    <row r="183" spans="1:12" ht="15" customHeight="1" x14ac:dyDescent="0.25">
      <c r="A183" s="52" t="s">
        <v>1037</v>
      </c>
      <c r="B183" s="52" t="s">
        <v>1031</v>
      </c>
      <c r="C183" s="49">
        <v>10544</v>
      </c>
      <c r="D183" s="11">
        <f t="shared" si="33"/>
        <v>10544000</v>
      </c>
      <c r="E183" t="s">
        <v>14</v>
      </c>
      <c r="F183" s="4" t="s">
        <v>327</v>
      </c>
      <c r="G183" s="11">
        <v>9697022.8000000007</v>
      </c>
      <c r="H183" s="11">
        <v>1659975</v>
      </c>
      <c r="I183" s="11">
        <v>6770715</v>
      </c>
      <c r="J183" s="11">
        <f t="shared" si="47"/>
        <v>14807762.800000001</v>
      </c>
      <c r="K183" s="11">
        <f t="shared" si="34"/>
        <v>4263762.8000000007</v>
      </c>
      <c r="L183" s="8">
        <f t="shared" si="35"/>
        <v>40.437811077389988</v>
      </c>
    </row>
    <row r="184" spans="1:12" ht="15" customHeight="1" x14ac:dyDescent="0.25">
      <c r="A184" s="52" t="s">
        <v>1038</v>
      </c>
      <c r="B184" s="52" t="s">
        <v>1039</v>
      </c>
      <c r="C184" s="49">
        <v>311</v>
      </c>
      <c r="D184" s="11">
        <f t="shared" si="33"/>
        <v>311000</v>
      </c>
      <c r="E184" t="s">
        <v>14</v>
      </c>
      <c r="F184" s="4" t="s">
        <v>328</v>
      </c>
      <c r="G184" s="11">
        <v>311810</v>
      </c>
      <c r="H184" s="11">
        <v>0</v>
      </c>
      <c r="I184" s="11">
        <v>0</v>
      </c>
      <c r="J184" s="11">
        <f t="shared" si="47"/>
        <v>311810</v>
      </c>
      <c r="K184" s="11">
        <f t="shared" si="34"/>
        <v>810</v>
      </c>
      <c r="L184" s="8">
        <f t="shared" si="35"/>
        <v>0.26045016077170419</v>
      </c>
    </row>
    <row r="185" spans="1:12" ht="15" customHeight="1" x14ac:dyDescent="0.25">
      <c r="A185" s="52" t="s">
        <v>1040</v>
      </c>
      <c r="B185" s="52" t="s">
        <v>1041</v>
      </c>
      <c r="C185" s="49">
        <v>3972</v>
      </c>
      <c r="D185" s="11">
        <f t="shared" si="33"/>
        <v>3972000</v>
      </c>
      <c r="E185" t="s">
        <v>14</v>
      </c>
      <c r="F185" s="4" t="s">
        <v>330</v>
      </c>
      <c r="G185" s="11">
        <v>1999843</v>
      </c>
      <c r="H185" s="11">
        <v>18612411</v>
      </c>
      <c r="I185" s="11">
        <v>22215246</v>
      </c>
      <c r="J185" s="11">
        <f t="shared" si="47"/>
        <v>5602678</v>
      </c>
      <c r="K185" s="11">
        <f t="shared" si="34"/>
        <v>1630678</v>
      </c>
      <c r="L185" s="8">
        <f t="shared" si="35"/>
        <v>41.0543303121853</v>
      </c>
    </row>
    <row r="186" spans="1:12" ht="15" customHeight="1" x14ac:dyDescent="0.25">
      <c r="A186" s="52" t="s">
        <v>1042</v>
      </c>
      <c r="B186" s="52" t="s">
        <v>1043</v>
      </c>
      <c r="C186" s="49">
        <v>4636</v>
      </c>
      <c r="D186" s="11">
        <f t="shared" si="33"/>
        <v>4636000</v>
      </c>
      <c r="E186" t="s">
        <v>14</v>
      </c>
      <c r="F186" s="4" t="s">
        <v>332</v>
      </c>
      <c r="G186" s="11">
        <v>1145299</v>
      </c>
      <c r="H186" s="11">
        <v>0</v>
      </c>
      <c r="I186" s="11">
        <v>0</v>
      </c>
      <c r="J186" s="11">
        <f t="shared" si="47"/>
        <v>1145299</v>
      </c>
      <c r="K186" s="11">
        <f t="shared" si="34"/>
        <v>-3490701</v>
      </c>
      <c r="L186" s="8">
        <f t="shared" si="35"/>
        <v>-75.295534943917175</v>
      </c>
    </row>
    <row r="187" spans="1:12" ht="15" customHeight="1" x14ac:dyDescent="0.25">
      <c r="A187" s="52" t="s">
        <v>1044</v>
      </c>
      <c r="B187" s="52" t="s">
        <v>1045</v>
      </c>
      <c r="C187" s="49">
        <v>163</v>
      </c>
      <c r="D187" s="11">
        <f t="shared" si="33"/>
        <v>163000</v>
      </c>
      <c r="E187" t="s">
        <v>14</v>
      </c>
      <c r="F187" s="4" t="s">
        <v>333</v>
      </c>
      <c r="G187" s="11">
        <v>262545</v>
      </c>
      <c r="H187" s="11">
        <v>0</v>
      </c>
      <c r="I187" s="11">
        <v>0</v>
      </c>
      <c r="J187" s="11">
        <f t="shared" si="47"/>
        <v>262545</v>
      </c>
      <c r="K187" s="11">
        <f t="shared" si="34"/>
        <v>99545</v>
      </c>
      <c r="L187" s="8">
        <f t="shared" si="35"/>
        <v>61.070552147239262</v>
      </c>
    </row>
    <row r="188" spans="1:12" ht="15" customHeight="1" x14ac:dyDescent="0.25">
      <c r="A188" s="52" t="s">
        <v>1046</v>
      </c>
      <c r="B188" s="52" t="s">
        <v>1047</v>
      </c>
      <c r="C188" s="49">
        <v>5363</v>
      </c>
      <c r="D188" s="11">
        <f t="shared" si="33"/>
        <v>5363000</v>
      </c>
      <c r="E188" t="s">
        <v>14</v>
      </c>
      <c r="F188" s="4" t="s">
        <v>334</v>
      </c>
      <c r="G188" s="11">
        <v>3320612.14</v>
      </c>
      <c r="H188" s="11">
        <v>4978021</v>
      </c>
      <c r="I188" s="11">
        <v>11725302</v>
      </c>
      <c r="J188" s="11">
        <f t="shared" si="47"/>
        <v>10067893.140000001</v>
      </c>
      <c r="K188" s="11">
        <f t="shared" si="34"/>
        <v>4704893.1400000006</v>
      </c>
      <c r="L188" s="8">
        <f t="shared" si="35"/>
        <v>87.728755174342723</v>
      </c>
    </row>
    <row r="189" spans="1:12" ht="15" customHeight="1" x14ac:dyDescent="0.25">
      <c r="A189" s="52" t="s">
        <v>1048</v>
      </c>
      <c r="B189" s="52" t="s">
        <v>1049</v>
      </c>
      <c r="C189" s="49">
        <v>2252</v>
      </c>
      <c r="D189" s="11">
        <f t="shared" si="33"/>
        <v>2252000</v>
      </c>
      <c r="E189" t="s">
        <v>14</v>
      </c>
      <c r="F189" s="4" t="s">
        <v>336</v>
      </c>
      <c r="G189" s="11">
        <v>2212516.96</v>
      </c>
      <c r="H189" s="11">
        <v>193749</v>
      </c>
      <c r="I189" s="11">
        <v>193749</v>
      </c>
      <c r="J189" s="11">
        <f t="shared" si="47"/>
        <v>2212516.96</v>
      </c>
      <c r="K189" s="11">
        <f t="shared" si="34"/>
        <v>-39483.040000000037</v>
      </c>
      <c r="L189" s="8">
        <f t="shared" si="35"/>
        <v>-1.7532433392539981</v>
      </c>
    </row>
    <row r="190" spans="1:12" ht="15" customHeight="1" x14ac:dyDescent="0.25">
      <c r="A190" s="52"/>
      <c r="B190" s="52"/>
      <c r="C190" s="49"/>
      <c r="D190" s="11">
        <f t="shared" si="33"/>
        <v>0</v>
      </c>
      <c r="E190"/>
      <c r="F190" s="4" t="s">
        <v>338</v>
      </c>
      <c r="G190" s="11">
        <v>11842303.66</v>
      </c>
      <c r="H190" s="11">
        <v>0</v>
      </c>
      <c r="I190" s="11">
        <f>25807864.66+22123704</f>
        <v>47931568.659999996</v>
      </c>
      <c r="J190" s="11">
        <f>G190+I190-H190</f>
        <v>59773872.319999993</v>
      </c>
      <c r="K190" s="11">
        <f t="shared" si="34"/>
        <v>59773872.319999993</v>
      </c>
      <c r="L190" s="8">
        <v>100</v>
      </c>
    </row>
    <row r="191" spans="1:12" ht="15" customHeight="1" x14ac:dyDescent="0.25">
      <c r="A191" s="52" t="s">
        <v>1052</v>
      </c>
      <c r="B191" s="52" t="s">
        <v>1053</v>
      </c>
      <c r="C191" s="49">
        <v>6119</v>
      </c>
      <c r="D191" s="11">
        <f t="shared" si="33"/>
        <v>6119000</v>
      </c>
      <c r="E191" t="s">
        <v>14</v>
      </c>
      <c r="F191" s="4" t="s">
        <v>340</v>
      </c>
      <c r="G191" s="11">
        <v>6262265.8799999999</v>
      </c>
      <c r="H191" s="11">
        <v>9082772</v>
      </c>
      <c r="I191" s="11">
        <v>9310639.7200000007</v>
      </c>
      <c r="J191" s="11">
        <f>G191+I191-H191</f>
        <v>6490133.6000000015</v>
      </c>
      <c r="K191" s="11">
        <f t="shared" si="34"/>
        <v>371133.60000000149</v>
      </c>
      <c r="L191" s="8">
        <f t="shared" si="35"/>
        <v>6.0652655662690229</v>
      </c>
    </row>
    <row r="192" spans="1:12" ht="15" customHeight="1" x14ac:dyDescent="0.25">
      <c r="A192" s="52" t="s">
        <v>1054</v>
      </c>
      <c r="B192" s="52" t="s">
        <v>1055</v>
      </c>
      <c r="C192" s="49">
        <v>8955</v>
      </c>
      <c r="D192" s="11">
        <f t="shared" si="33"/>
        <v>8955000</v>
      </c>
      <c r="E192" t="s">
        <v>14</v>
      </c>
      <c r="F192" s="20" t="s">
        <v>344</v>
      </c>
      <c r="G192" s="21">
        <f>SUM(G193:G197)</f>
        <v>99082391</v>
      </c>
      <c r="H192" s="21">
        <f>SUM(H193:H197)</f>
        <v>20000</v>
      </c>
      <c r="I192" s="21">
        <f>SUM(I193:I197)</f>
        <v>0</v>
      </c>
      <c r="J192" s="21">
        <f>SUM(J193:J197)</f>
        <v>99062391</v>
      </c>
      <c r="K192" s="11">
        <f t="shared" si="34"/>
        <v>90107391</v>
      </c>
      <c r="L192" s="8">
        <f t="shared" si="35"/>
        <v>1006.2243551088777</v>
      </c>
    </row>
    <row r="193" spans="1:12" ht="15" customHeight="1" x14ac:dyDescent="0.25">
      <c r="A193" s="52"/>
      <c r="B193" s="52"/>
      <c r="C193" s="49"/>
      <c r="D193" s="11">
        <f t="shared" si="33"/>
        <v>0</v>
      </c>
      <c r="E193" t="s">
        <v>14</v>
      </c>
      <c r="F193" s="4" t="s">
        <v>348</v>
      </c>
      <c r="G193" s="11">
        <v>5086558</v>
      </c>
      <c r="H193" s="11">
        <v>20000</v>
      </c>
      <c r="I193" s="11">
        <v>0</v>
      </c>
      <c r="J193" s="11">
        <f>G193+I193-H193</f>
        <v>5066558</v>
      </c>
      <c r="K193" s="11">
        <f t="shared" si="34"/>
        <v>5066558</v>
      </c>
      <c r="L193" s="8">
        <v>100</v>
      </c>
    </row>
    <row r="194" spans="1:12" ht="15" customHeight="1" x14ac:dyDescent="0.25">
      <c r="A194" s="52" t="s">
        <v>1058</v>
      </c>
      <c r="B194" s="52" t="s">
        <v>780</v>
      </c>
      <c r="C194" s="49">
        <v>33</v>
      </c>
      <c r="D194" s="11">
        <f t="shared" si="33"/>
        <v>33000</v>
      </c>
      <c r="E194" t="s">
        <v>14</v>
      </c>
      <c r="F194" s="4" t="s">
        <v>350</v>
      </c>
      <c r="G194" s="11">
        <v>33360</v>
      </c>
      <c r="H194" s="11">
        <v>0</v>
      </c>
      <c r="I194" s="11">
        <v>0</v>
      </c>
      <c r="J194" s="11">
        <f>G194+I194-H194</f>
        <v>33360</v>
      </c>
      <c r="K194" s="11">
        <f t="shared" si="34"/>
        <v>360</v>
      </c>
      <c r="L194" s="8">
        <f t="shared" si="35"/>
        <v>1.0909090909090908</v>
      </c>
    </row>
    <row r="195" spans="1:12" ht="15" customHeight="1" x14ac:dyDescent="0.25">
      <c r="A195" s="52" t="s">
        <v>1059</v>
      </c>
      <c r="B195" s="52" t="s">
        <v>772</v>
      </c>
      <c r="C195" s="49">
        <v>2762</v>
      </c>
      <c r="D195" s="11">
        <f t="shared" si="33"/>
        <v>2762000</v>
      </c>
      <c r="E195" t="s">
        <v>14</v>
      </c>
      <c r="F195" s="4" t="s">
        <v>351</v>
      </c>
      <c r="G195" s="11">
        <v>25913924</v>
      </c>
      <c r="H195" s="11">
        <v>0</v>
      </c>
      <c r="I195" s="11">
        <v>0</v>
      </c>
      <c r="J195" s="11">
        <f>G195+I195-H195</f>
        <v>25913924</v>
      </c>
      <c r="K195" s="11">
        <f t="shared" si="34"/>
        <v>23151924</v>
      </c>
      <c r="L195" s="8">
        <f t="shared" si="35"/>
        <v>838.2304127443881</v>
      </c>
    </row>
    <row r="196" spans="1:12" ht="15" customHeight="1" x14ac:dyDescent="0.25">
      <c r="A196" s="52"/>
      <c r="B196" s="52"/>
      <c r="C196" s="49"/>
      <c r="D196" s="11">
        <f t="shared" ref="D196:D259" si="48">C196*1000</f>
        <v>0</v>
      </c>
      <c r="E196" t="s">
        <v>14</v>
      </c>
      <c r="F196" s="4" t="s">
        <v>352</v>
      </c>
      <c r="G196" s="11">
        <v>34310349</v>
      </c>
      <c r="H196" s="11">
        <v>0</v>
      </c>
      <c r="I196" s="11">
        <v>0</v>
      </c>
      <c r="J196" s="11">
        <f>G196+I196-H196</f>
        <v>34310349</v>
      </c>
      <c r="K196" s="11">
        <f t="shared" ref="K196:K259" si="49">J196-D196</f>
        <v>34310349</v>
      </c>
      <c r="L196" s="8">
        <v>100</v>
      </c>
    </row>
    <row r="197" spans="1:12" ht="15" customHeight="1" x14ac:dyDescent="0.25">
      <c r="A197" s="52" t="s">
        <v>1061</v>
      </c>
      <c r="B197" s="52" t="s">
        <v>1062</v>
      </c>
      <c r="C197" s="49">
        <v>6160</v>
      </c>
      <c r="D197" s="11">
        <f t="shared" si="48"/>
        <v>6160000</v>
      </c>
      <c r="E197" t="s">
        <v>14</v>
      </c>
      <c r="F197" s="4" t="s">
        <v>353</v>
      </c>
      <c r="G197" s="11">
        <v>33738200</v>
      </c>
      <c r="H197" s="11">
        <v>0</v>
      </c>
      <c r="I197" s="11">
        <v>0</v>
      </c>
      <c r="J197" s="11">
        <f>G197+I197-H197</f>
        <v>33738200</v>
      </c>
      <c r="K197" s="11">
        <f t="shared" si="49"/>
        <v>27578200</v>
      </c>
      <c r="L197" s="8">
        <f t="shared" ref="L196:L259" si="50">K197*100/D197</f>
        <v>447.69805194805195</v>
      </c>
    </row>
    <row r="198" spans="1:12" ht="15" customHeight="1" x14ac:dyDescent="0.25">
      <c r="A198" s="52" t="s">
        <v>1063</v>
      </c>
      <c r="B198" s="52" t="s">
        <v>356</v>
      </c>
      <c r="C198" s="49">
        <v>224622</v>
      </c>
      <c r="D198" s="11">
        <f t="shared" si="48"/>
        <v>224622000</v>
      </c>
      <c r="F198" s="20" t="s">
        <v>355</v>
      </c>
      <c r="G198" s="21">
        <f>SUM(G199:G200)</f>
        <v>800394969</v>
      </c>
      <c r="H198" s="21">
        <f t="shared" ref="H198:J198" si="51">SUM(H199:H200)</f>
        <v>0</v>
      </c>
      <c r="I198" s="21">
        <f t="shared" si="51"/>
        <v>487.14</v>
      </c>
      <c r="J198" s="21">
        <f t="shared" si="51"/>
        <v>800395456.13999999</v>
      </c>
      <c r="K198" s="11">
        <f t="shared" si="49"/>
        <v>575773456.13999999</v>
      </c>
      <c r="L198" s="8">
        <f t="shared" si="50"/>
        <v>256.32994815289686</v>
      </c>
    </row>
    <row r="199" spans="1:12" ht="15" customHeight="1" x14ac:dyDescent="0.25">
      <c r="A199" s="52" t="s">
        <v>1064</v>
      </c>
      <c r="B199" s="52" t="s">
        <v>1065</v>
      </c>
      <c r="C199" s="49">
        <v>219393</v>
      </c>
      <c r="D199" s="11">
        <f t="shared" si="48"/>
        <v>219393000</v>
      </c>
      <c r="F199" s="4" t="s">
        <v>357</v>
      </c>
      <c r="G199" s="11">
        <v>795165669</v>
      </c>
      <c r="H199" s="11">
        <v>0</v>
      </c>
      <c r="I199" s="11">
        <v>487.14</v>
      </c>
      <c r="J199" s="11">
        <f>G199+I199-H199</f>
        <v>795166156.13999999</v>
      </c>
      <c r="K199" s="11">
        <f t="shared" si="49"/>
        <v>575773156.13999999</v>
      </c>
      <c r="L199" s="8">
        <f t="shared" si="50"/>
        <v>262.43916448564903</v>
      </c>
    </row>
    <row r="200" spans="1:12" ht="15" customHeight="1" x14ac:dyDescent="0.25">
      <c r="A200" s="52" t="s">
        <v>1066</v>
      </c>
      <c r="B200" s="52" t="s">
        <v>810</v>
      </c>
      <c r="C200" s="49">
        <v>5229</v>
      </c>
      <c r="D200" s="11">
        <f t="shared" si="48"/>
        <v>5229000</v>
      </c>
      <c r="E200" t="s">
        <v>14</v>
      </c>
      <c r="F200" s="4" t="s">
        <v>359</v>
      </c>
      <c r="G200" s="11">
        <v>5229300</v>
      </c>
      <c r="H200" s="11">
        <v>0</v>
      </c>
      <c r="I200" s="11">
        <v>0</v>
      </c>
      <c r="J200" s="11">
        <f>G200+I200-H200</f>
        <v>5229300</v>
      </c>
      <c r="K200" s="11">
        <f t="shared" si="49"/>
        <v>300</v>
      </c>
      <c r="L200" s="8">
        <f t="shared" si="50"/>
        <v>5.7372346528973038E-3</v>
      </c>
    </row>
    <row r="201" spans="1:12" ht="15" customHeight="1" x14ac:dyDescent="0.25">
      <c r="A201" s="52" t="s">
        <v>1067</v>
      </c>
      <c r="B201" s="52" t="s">
        <v>1068</v>
      </c>
      <c r="C201" s="49">
        <v>1740770</v>
      </c>
      <c r="D201" s="11">
        <f t="shared" si="48"/>
        <v>1740770000</v>
      </c>
      <c r="E201" t="s">
        <v>14</v>
      </c>
      <c r="F201" s="20" t="s">
        <v>360</v>
      </c>
      <c r="G201" s="21">
        <f>SUM(G202)</f>
        <v>1905219977.0999999</v>
      </c>
      <c r="H201" s="21">
        <f>SUM(H202)</f>
        <v>52462.52</v>
      </c>
      <c r="I201" s="21">
        <f>SUM(I202)</f>
        <v>0</v>
      </c>
      <c r="J201" s="21">
        <f>SUM(J202)</f>
        <v>1905167514.5799999</v>
      </c>
      <c r="K201" s="11">
        <f t="shared" si="49"/>
        <v>164397514.57999992</v>
      </c>
      <c r="L201" s="8">
        <f t="shared" si="50"/>
        <v>9.4439538009041932</v>
      </c>
    </row>
    <row r="202" spans="1:12" ht="15" customHeight="1" x14ac:dyDescent="0.25">
      <c r="A202" s="52" t="s">
        <v>1069</v>
      </c>
      <c r="B202" s="52" t="s">
        <v>820</v>
      </c>
      <c r="C202" s="49">
        <v>1740770</v>
      </c>
      <c r="D202" s="11">
        <f t="shared" si="48"/>
        <v>1740770000</v>
      </c>
      <c r="E202" t="s">
        <v>14</v>
      </c>
      <c r="F202" s="4" t="s">
        <v>361</v>
      </c>
      <c r="G202" s="11">
        <v>1905219977.0999999</v>
      </c>
      <c r="H202" s="11">
        <v>52462.52</v>
      </c>
      <c r="I202" s="11">
        <v>0</v>
      </c>
      <c r="J202" s="11">
        <f>G202+I202-H202</f>
        <v>1905167514.5799999</v>
      </c>
      <c r="K202" s="11">
        <f t="shared" si="49"/>
        <v>164397514.57999992</v>
      </c>
      <c r="L202" s="8">
        <f t="shared" si="50"/>
        <v>9.4439538009041932</v>
      </c>
    </row>
    <row r="203" spans="1:12" ht="15" customHeight="1" x14ac:dyDescent="0.25">
      <c r="A203" s="52" t="s">
        <v>1070</v>
      </c>
      <c r="B203" s="52" t="s">
        <v>1071</v>
      </c>
      <c r="C203" s="49">
        <v>695</v>
      </c>
      <c r="D203" s="11">
        <f t="shared" si="48"/>
        <v>695000</v>
      </c>
      <c r="E203" t="s">
        <v>14</v>
      </c>
      <c r="F203" s="20" t="s">
        <v>362</v>
      </c>
      <c r="G203" s="21">
        <f>SUM(G204)</f>
        <v>695000</v>
      </c>
      <c r="H203" s="21">
        <f t="shared" ref="H203:J203" si="52">SUM(H204)</f>
        <v>0</v>
      </c>
      <c r="I203" s="21">
        <f t="shared" si="52"/>
        <v>0</v>
      </c>
      <c r="J203" s="21">
        <f t="shared" si="52"/>
        <v>695000</v>
      </c>
      <c r="K203" s="11">
        <f t="shared" si="49"/>
        <v>0</v>
      </c>
      <c r="L203" s="8">
        <f t="shared" si="50"/>
        <v>0</v>
      </c>
    </row>
    <row r="204" spans="1:12" ht="15" customHeight="1" x14ac:dyDescent="0.25">
      <c r="A204" s="52" t="s">
        <v>1072</v>
      </c>
      <c r="B204" s="52" t="s">
        <v>1073</v>
      </c>
      <c r="C204" s="49">
        <v>695</v>
      </c>
      <c r="D204" s="11">
        <f t="shared" si="48"/>
        <v>695000</v>
      </c>
      <c r="E204" t="s">
        <v>14</v>
      </c>
      <c r="F204" s="4" t="s">
        <v>364</v>
      </c>
      <c r="G204" s="11">
        <v>695000</v>
      </c>
      <c r="H204" s="11">
        <v>0</v>
      </c>
      <c r="I204" s="11">
        <v>0</v>
      </c>
      <c r="J204" s="11">
        <f>G204+I204-H204</f>
        <v>695000</v>
      </c>
      <c r="K204" s="11">
        <f t="shared" si="49"/>
        <v>0</v>
      </c>
      <c r="L204" s="8">
        <f t="shared" si="50"/>
        <v>0</v>
      </c>
    </row>
    <row r="205" spans="1:12" ht="15" customHeight="1" x14ac:dyDescent="0.25">
      <c r="A205" s="52" t="s">
        <v>1074</v>
      </c>
      <c r="B205" s="52" t="s">
        <v>1075</v>
      </c>
      <c r="C205" s="49">
        <v>908611</v>
      </c>
      <c r="D205" s="11">
        <f t="shared" si="48"/>
        <v>908611000</v>
      </c>
      <c r="E205" t="s">
        <v>14</v>
      </c>
      <c r="F205" s="20" t="s">
        <v>366</v>
      </c>
      <c r="G205" s="21">
        <f>SUM(G206)</f>
        <v>908611112.39999998</v>
      </c>
      <c r="H205" s="21">
        <f t="shared" ref="H205:J205" si="53">SUM(H206)</f>
        <v>0</v>
      </c>
      <c r="I205" s="21">
        <f t="shared" si="53"/>
        <v>0</v>
      </c>
      <c r="J205" s="21">
        <f t="shared" si="53"/>
        <v>908611112.39999998</v>
      </c>
      <c r="K205" s="11">
        <f t="shared" si="49"/>
        <v>112.39999997615814</v>
      </c>
      <c r="L205" s="8">
        <f t="shared" si="50"/>
        <v>1.2370530400375754E-5</v>
      </c>
    </row>
    <row r="206" spans="1:12" ht="15" customHeight="1" x14ac:dyDescent="0.25">
      <c r="A206" s="52" t="s">
        <v>1076</v>
      </c>
      <c r="B206" s="52" t="s">
        <v>1077</v>
      </c>
      <c r="C206" s="49">
        <v>908611</v>
      </c>
      <c r="D206" s="11">
        <f t="shared" si="48"/>
        <v>908611000</v>
      </c>
      <c r="E206" t="s">
        <v>14</v>
      </c>
      <c r="F206" s="4" t="s">
        <v>368</v>
      </c>
      <c r="G206" s="11">
        <v>908611112.39999998</v>
      </c>
      <c r="H206" s="11">
        <v>0</v>
      </c>
      <c r="I206" s="11">
        <v>0</v>
      </c>
      <c r="J206" s="11">
        <f>G206+I206-H206</f>
        <v>908611112.39999998</v>
      </c>
      <c r="K206" s="11">
        <f t="shared" si="49"/>
        <v>112.39999997615814</v>
      </c>
      <c r="L206" s="8">
        <f t="shared" si="50"/>
        <v>1.2370530400375754E-5</v>
      </c>
    </row>
    <row r="207" spans="1:12" ht="15" customHeight="1" x14ac:dyDescent="0.25">
      <c r="A207" s="52" t="s">
        <v>1078</v>
      </c>
      <c r="B207" s="52" t="s">
        <v>1079</v>
      </c>
      <c r="C207" s="49">
        <v>835800</v>
      </c>
      <c r="D207" s="11">
        <f t="shared" si="48"/>
        <v>835800000</v>
      </c>
      <c r="E207" t="s">
        <v>14</v>
      </c>
      <c r="F207" s="15">
        <v>2.5</v>
      </c>
      <c r="G207" s="16">
        <f>G208+G219</f>
        <v>856843816.6400001</v>
      </c>
      <c r="H207" s="16">
        <f>H208+H219</f>
        <v>131252979</v>
      </c>
      <c r="I207" s="16">
        <f>I208+I219</f>
        <v>129613803</v>
      </c>
      <c r="J207" s="16">
        <f>J208+J219</f>
        <v>855204640.6400001</v>
      </c>
      <c r="K207" s="11">
        <f t="shared" si="49"/>
        <v>19404640.640000105</v>
      </c>
      <c r="L207" s="8">
        <f t="shared" si="50"/>
        <v>2.3216846901172654</v>
      </c>
    </row>
    <row r="208" spans="1:12" ht="15" customHeight="1" x14ac:dyDescent="0.25">
      <c r="A208" s="52" t="s">
        <v>1080</v>
      </c>
      <c r="B208" s="52" t="s">
        <v>1081</v>
      </c>
      <c r="C208" s="49">
        <v>66843</v>
      </c>
      <c r="D208" s="11">
        <f t="shared" si="48"/>
        <v>66843000</v>
      </c>
      <c r="E208" t="s">
        <v>14</v>
      </c>
      <c r="F208" s="20" t="s">
        <v>371</v>
      </c>
      <c r="G208" s="21">
        <f>SUM(G209:G218)</f>
        <v>68678204.079999998</v>
      </c>
      <c r="H208" s="21">
        <f>SUM(H209:H218)</f>
        <v>131252979</v>
      </c>
      <c r="I208" s="21">
        <f>SUM(I209:I218)</f>
        <v>129613803</v>
      </c>
      <c r="J208" s="21">
        <f>SUM(J209:J218)</f>
        <v>67039028.079999983</v>
      </c>
      <c r="K208" s="11">
        <f t="shared" si="49"/>
        <v>196028.07999998331</v>
      </c>
      <c r="L208" s="8">
        <f t="shared" si="50"/>
        <v>0.29326643029185301</v>
      </c>
    </row>
    <row r="209" spans="1:12" ht="15" customHeight="1" x14ac:dyDescent="0.25">
      <c r="A209" s="52" t="s">
        <v>1082</v>
      </c>
      <c r="B209" s="52" t="s">
        <v>1083</v>
      </c>
      <c r="C209" s="49">
        <v>59792</v>
      </c>
      <c r="D209" s="11">
        <f t="shared" si="48"/>
        <v>59792000</v>
      </c>
      <c r="E209" t="s">
        <v>14</v>
      </c>
      <c r="F209" s="4" t="s">
        <v>373</v>
      </c>
      <c r="G209" s="11">
        <v>58853761.079999998</v>
      </c>
      <c r="H209" s="11">
        <v>122914949</v>
      </c>
      <c r="I209" s="11">
        <v>121275773</v>
      </c>
      <c r="J209" s="11">
        <f t="shared" ref="J209:J215" si="54">G209+I209-H209</f>
        <v>57214585.079999983</v>
      </c>
      <c r="K209" s="11">
        <f t="shared" si="49"/>
        <v>-2577414.9200000167</v>
      </c>
      <c r="L209" s="8">
        <f t="shared" si="50"/>
        <v>-4.3106350682365813</v>
      </c>
    </row>
    <row r="210" spans="1:12" ht="15" customHeight="1" x14ac:dyDescent="0.25">
      <c r="A210" s="52" t="s">
        <v>1084</v>
      </c>
      <c r="B210" s="52" t="s">
        <v>1085</v>
      </c>
      <c r="C210" s="49">
        <v>454</v>
      </c>
      <c r="D210" s="11">
        <f t="shared" si="48"/>
        <v>454000</v>
      </c>
      <c r="E210" t="s">
        <v>14</v>
      </c>
      <c r="F210" s="4" t="s">
        <v>375</v>
      </c>
      <c r="G210" s="11">
        <v>898243</v>
      </c>
      <c r="H210" s="11">
        <v>0</v>
      </c>
      <c r="I210" s="11">
        <v>0</v>
      </c>
      <c r="J210" s="11">
        <f t="shared" si="54"/>
        <v>898243</v>
      </c>
      <c r="K210" s="11">
        <f t="shared" si="49"/>
        <v>444243</v>
      </c>
      <c r="L210" s="8">
        <f t="shared" si="50"/>
        <v>97.850881057268722</v>
      </c>
    </row>
    <row r="211" spans="1:12" ht="15" customHeight="1" x14ac:dyDescent="0.25">
      <c r="A211" s="52" t="s">
        <v>1086</v>
      </c>
      <c r="B211" s="52" t="s">
        <v>1087</v>
      </c>
      <c r="C211" s="49">
        <v>97</v>
      </c>
      <c r="D211" s="11">
        <f t="shared" si="48"/>
        <v>97000</v>
      </c>
      <c r="E211" t="s">
        <v>14</v>
      </c>
      <c r="F211" s="4" t="s">
        <v>377</v>
      </c>
      <c r="G211" s="11">
        <v>97000</v>
      </c>
      <c r="H211" s="11">
        <v>0</v>
      </c>
      <c r="I211" s="11">
        <v>0</v>
      </c>
      <c r="J211" s="11">
        <f t="shared" si="54"/>
        <v>97000</v>
      </c>
      <c r="K211" s="11">
        <f t="shared" si="49"/>
        <v>0</v>
      </c>
      <c r="L211" s="8">
        <f t="shared" si="50"/>
        <v>0</v>
      </c>
    </row>
    <row r="212" spans="1:12" ht="15" customHeight="1" x14ac:dyDescent="0.25">
      <c r="A212" s="52" t="s">
        <v>1088</v>
      </c>
      <c r="B212" s="52" t="s">
        <v>1089</v>
      </c>
      <c r="C212" s="49">
        <v>890</v>
      </c>
      <c r="D212" s="11">
        <f t="shared" si="48"/>
        <v>890000</v>
      </c>
      <c r="E212" t="s">
        <v>14</v>
      </c>
      <c r="F212" s="4" t="s">
        <v>379</v>
      </c>
      <c r="G212" s="11">
        <v>1696427</v>
      </c>
      <c r="H212" s="11">
        <v>0</v>
      </c>
      <c r="I212" s="11">
        <v>0</v>
      </c>
      <c r="J212" s="11">
        <f t="shared" si="54"/>
        <v>1696427</v>
      </c>
      <c r="K212" s="11">
        <f t="shared" si="49"/>
        <v>806427</v>
      </c>
      <c r="L212" s="8">
        <f t="shared" si="50"/>
        <v>90.609775280898873</v>
      </c>
    </row>
    <row r="213" spans="1:12" ht="15" customHeight="1" x14ac:dyDescent="0.25">
      <c r="A213" s="52" t="s">
        <v>1090</v>
      </c>
      <c r="B213" s="52" t="s">
        <v>1091</v>
      </c>
      <c r="C213" s="49">
        <v>1103</v>
      </c>
      <c r="D213" s="11">
        <f t="shared" si="48"/>
        <v>1103000</v>
      </c>
      <c r="E213" t="s">
        <v>14</v>
      </c>
      <c r="F213" s="4" t="s">
        <v>381</v>
      </c>
      <c r="G213" s="11">
        <v>245733</v>
      </c>
      <c r="H213" s="11">
        <v>0</v>
      </c>
      <c r="I213" s="11">
        <v>0</v>
      </c>
      <c r="J213" s="11">
        <f t="shared" si="54"/>
        <v>245733</v>
      </c>
      <c r="K213" s="11">
        <f t="shared" si="49"/>
        <v>-857267</v>
      </c>
      <c r="L213" s="8">
        <f t="shared" si="50"/>
        <v>-77.721396192203088</v>
      </c>
    </row>
    <row r="214" spans="1:12" ht="15" customHeight="1" x14ac:dyDescent="0.25">
      <c r="A214" s="52" t="s">
        <v>1092</v>
      </c>
      <c r="B214" s="52" t="s">
        <v>1093</v>
      </c>
      <c r="C214" s="49">
        <v>0</v>
      </c>
      <c r="D214" s="11">
        <f t="shared" si="48"/>
        <v>0</v>
      </c>
      <c r="E214" t="s">
        <v>14</v>
      </c>
      <c r="F214" s="4" t="s">
        <v>383</v>
      </c>
      <c r="G214" s="11">
        <v>2380040</v>
      </c>
      <c r="H214" s="11">
        <v>0</v>
      </c>
      <c r="I214" s="11">
        <v>0</v>
      </c>
      <c r="J214" s="11">
        <f t="shared" si="54"/>
        <v>2380040</v>
      </c>
      <c r="K214" s="11">
        <f t="shared" si="49"/>
        <v>2380040</v>
      </c>
      <c r="L214" s="8">
        <v>100</v>
      </c>
    </row>
    <row r="215" spans="1:12" ht="15" customHeight="1" x14ac:dyDescent="0.25">
      <c r="A215" s="52" t="s">
        <v>1094</v>
      </c>
      <c r="B215" s="52" t="s">
        <v>1095</v>
      </c>
      <c r="C215" s="49">
        <v>3535</v>
      </c>
      <c r="D215" s="11">
        <f t="shared" si="48"/>
        <v>3535000</v>
      </c>
      <c r="E215" t="s">
        <v>14</v>
      </c>
      <c r="F215" s="4" t="s">
        <v>385</v>
      </c>
      <c r="G215" s="11">
        <v>3535000</v>
      </c>
      <c r="H215" s="11">
        <v>8338030</v>
      </c>
      <c r="I215" s="11">
        <v>8338030</v>
      </c>
      <c r="J215" s="11">
        <f t="shared" si="54"/>
        <v>3535000</v>
      </c>
      <c r="K215" s="11">
        <f t="shared" si="49"/>
        <v>0</v>
      </c>
      <c r="L215" s="8">
        <f t="shared" si="50"/>
        <v>0</v>
      </c>
    </row>
    <row r="216" spans="1:12" ht="15" customHeight="1" x14ac:dyDescent="0.25">
      <c r="A216" s="52" t="s">
        <v>1426</v>
      </c>
      <c r="B216" s="52" t="s">
        <v>1279</v>
      </c>
      <c r="C216" s="49">
        <v>0</v>
      </c>
      <c r="D216" s="11">
        <f t="shared" si="48"/>
        <v>0</v>
      </c>
      <c r="E216" t="s">
        <v>14</v>
      </c>
      <c r="K216" s="11">
        <f t="shared" si="49"/>
        <v>0</v>
      </c>
      <c r="L216" s="8">
        <v>0</v>
      </c>
    </row>
    <row r="217" spans="1:12" ht="15" customHeight="1" x14ac:dyDescent="0.25">
      <c r="A217" s="52" t="s">
        <v>1427</v>
      </c>
      <c r="B217" s="52" t="s">
        <v>987</v>
      </c>
      <c r="C217" s="49">
        <v>0</v>
      </c>
      <c r="D217" s="11">
        <f t="shared" si="48"/>
        <v>0</v>
      </c>
      <c r="E217" t="s">
        <v>14</v>
      </c>
      <c r="K217" s="11">
        <f t="shared" si="49"/>
        <v>0</v>
      </c>
      <c r="L217" s="8">
        <v>0</v>
      </c>
    </row>
    <row r="218" spans="1:12" ht="15" customHeight="1" x14ac:dyDescent="0.25">
      <c r="A218" s="52" t="s">
        <v>1096</v>
      </c>
      <c r="B218" s="52" t="s">
        <v>1097</v>
      </c>
      <c r="C218" s="49">
        <v>972</v>
      </c>
      <c r="D218" s="11">
        <f t="shared" si="48"/>
        <v>972000</v>
      </c>
      <c r="E218" t="s">
        <v>14</v>
      </c>
      <c r="F218" s="4" t="s">
        <v>387</v>
      </c>
      <c r="G218" s="11">
        <v>972000</v>
      </c>
      <c r="H218" s="11">
        <v>0</v>
      </c>
      <c r="I218" s="11">
        <v>0</v>
      </c>
      <c r="J218" s="11">
        <f>G218+I218-H218</f>
        <v>972000</v>
      </c>
      <c r="K218" s="11">
        <f t="shared" si="49"/>
        <v>0</v>
      </c>
      <c r="L218" s="8">
        <f t="shared" si="50"/>
        <v>0</v>
      </c>
    </row>
    <row r="219" spans="1:12" ht="15" customHeight="1" x14ac:dyDescent="0.25">
      <c r="A219" s="52" t="s">
        <v>1098</v>
      </c>
      <c r="B219" s="52" t="s">
        <v>1099</v>
      </c>
      <c r="C219" s="49">
        <v>768957</v>
      </c>
      <c r="D219" s="11">
        <f t="shared" si="48"/>
        <v>768957000</v>
      </c>
      <c r="E219" t="s">
        <v>14</v>
      </c>
      <c r="F219" s="20" t="s">
        <v>389</v>
      </c>
      <c r="G219" s="21">
        <f>SUM(G220:G221)</f>
        <v>788165612.56000006</v>
      </c>
      <c r="H219" s="21">
        <f>SUM(H220:H221)</f>
        <v>0</v>
      </c>
      <c r="I219" s="21">
        <f>SUM(I220:I221)</f>
        <v>0</v>
      </c>
      <c r="J219" s="21">
        <f>SUM(J220:J221)</f>
        <v>788165612.56000006</v>
      </c>
      <c r="K219" s="11">
        <f t="shared" si="49"/>
        <v>19208612.560000062</v>
      </c>
      <c r="L219" s="8">
        <f t="shared" si="50"/>
        <v>2.4980086740871155</v>
      </c>
    </row>
    <row r="220" spans="1:12" ht="15" customHeight="1" x14ac:dyDescent="0.25">
      <c r="A220" s="52" t="s">
        <v>1100</v>
      </c>
      <c r="B220" s="52" t="s">
        <v>1101</v>
      </c>
      <c r="C220" s="49">
        <v>751318</v>
      </c>
      <c r="D220" s="11">
        <f t="shared" si="48"/>
        <v>751318000</v>
      </c>
      <c r="E220" t="s">
        <v>14</v>
      </c>
      <c r="F220" s="4" t="s">
        <v>391</v>
      </c>
      <c r="G220" s="11">
        <v>751316259.86000001</v>
      </c>
      <c r="H220" s="11">
        <v>0</v>
      </c>
      <c r="I220" s="11">
        <v>0</v>
      </c>
      <c r="J220" s="11">
        <f>G220+I220-H220</f>
        <v>751316259.86000001</v>
      </c>
      <c r="K220" s="11">
        <f t="shared" si="49"/>
        <v>-1740.1399999856949</v>
      </c>
      <c r="L220" s="8">
        <f t="shared" si="50"/>
        <v>-2.3161164779569968E-4</v>
      </c>
    </row>
    <row r="221" spans="1:12" ht="15" customHeight="1" x14ac:dyDescent="0.25">
      <c r="A221" s="52" t="s">
        <v>1102</v>
      </c>
      <c r="B221" s="52" t="s">
        <v>1103</v>
      </c>
      <c r="C221" s="49">
        <v>17639</v>
      </c>
      <c r="D221" s="11">
        <f t="shared" si="48"/>
        <v>17639000</v>
      </c>
      <c r="E221" t="s">
        <v>14</v>
      </c>
      <c r="F221" s="4" t="s">
        <v>393</v>
      </c>
      <c r="G221" s="11">
        <v>36849352.700000003</v>
      </c>
      <c r="H221" s="11">
        <v>0</v>
      </c>
      <c r="I221" s="11">
        <v>0</v>
      </c>
      <c r="J221" s="11">
        <f>G221+I221-H221</f>
        <v>36849352.700000003</v>
      </c>
      <c r="K221" s="11">
        <f t="shared" si="49"/>
        <v>19210352.700000003</v>
      </c>
      <c r="L221" s="8">
        <f t="shared" si="50"/>
        <v>108.90840013606216</v>
      </c>
    </row>
    <row r="222" spans="1:12" ht="15" customHeight="1" x14ac:dyDescent="0.25">
      <c r="A222" s="52" t="s">
        <v>1104</v>
      </c>
      <c r="B222" s="52" t="s">
        <v>1105</v>
      </c>
      <c r="C222" s="49">
        <v>2550777</v>
      </c>
      <c r="D222" s="11">
        <f t="shared" si="48"/>
        <v>2550777000</v>
      </c>
      <c r="E222" t="s">
        <v>14</v>
      </c>
      <c r="F222" s="15">
        <v>2.7</v>
      </c>
      <c r="G222" s="16">
        <f>G223+G225+G233</f>
        <v>2622141815.1700001</v>
      </c>
      <c r="H222" s="16">
        <f>H223+H225+H233</f>
        <v>2402000</v>
      </c>
      <c r="I222" s="16">
        <f>I223+I225+I233</f>
        <v>21709804</v>
      </c>
      <c r="J222" s="16">
        <f>J223+J225+J233</f>
        <v>2641449619.1700001</v>
      </c>
      <c r="K222" s="11">
        <f t="shared" si="49"/>
        <v>90672619.170000076</v>
      </c>
      <c r="L222" s="8">
        <f t="shared" si="50"/>
        <v>3.5547058472771269</v>
      </c>
    </row>
    <row r="223" spans="1:12" ht="15" customHeight="1" x14ac:dyDescent="0.25">
      <c r="A223" s="52" t="s">
        <v>1106</v>
      </c>
      <c r="B223" s="52" t="s">
        <v>1107</v>
      </c>
      <c r="C223" s="49">
        <v>42133</v>
      </c>
      <c r="D223" s="11">
        <f t="shared" si="48"/>
        <v>42133000</v>
      </c>
      <c r="E223" t="s">
        <v>14</v>
      </c>
      <c r="F223" s="20" t="s">
        <v>395</v>
      </c>
      <c r="G223" s="21">
        <f>SUM(G224)</f>
        <v>42133400</v>
      </c>
      <c r="H223" s="21">
        <f t="shared" ref="H223:J223" si="55">SUM(H224)</f>
        <v>0</v>
      </c>
      <c r="I223" s="21">
        <f t="shared" si="55"/>
        <v>0</v>
      </c>
      <c r="J223" s="21">
        <f t="shared" si="55"/>
        <v>42133400</v>
      </c>
      <c r="K223" s="11">
        <f t="shared" si="49"/>
        <v>400</v>
      </c>
      <c r="L223" s="8">
        <f t="shared" si="50"/>
        <v>9.4937459948259085E-4</v>
      </c>
    </row>
    <row r="224" spans="1:12" ht="15" customHeight="1" x14ac:dyDescent="0.25">
      <c r="A224" s="52" t="s">
        <v>1108</v>
      </c>
      <c r="B224" s="52" t="s">
        <v>1109</v>
      </c>
      <c r="C224" s="49">
        <v>42133</v>
      </c>
      <c r="D224" s="11">
        <f t="shared" si="48"/>
        <v>42133000</v>
      </c>
      <c r="E224" t="s">
        <v>14</v>
      </c>
      <c r="F224" s="4" t="s">
        <v>396</v>
      </c>
      <c r="G224" s="11">
        <v>42133400</v>
      </c>
      <c r="H224" s="11">
        <v>0</v>
      </c>
      <c r="I224" s="11">
        <v>0</v>
      </c>
      <c r="J224" s="11">
        <f>G224+I224-H224</f>
        <v>42133400</v>
      </c>
      <c r="K224" s="11">
        <f t="shared" si="49"/>
        <v>400</v>
      </c>
      <c r="L224" s="8">
        <f t="shared" si="50"/>
        <v>9.4937459948259085E-4</v>
      </c>
    </row>
    <row r="225" spans="1:12" ht="15" customHeight="1" x14ac:dyDescent="0.25">
      <c r="A225" s="52" t="s">
        <v>1110</v>
      </c>
      <c r="B225" s="52" t="s">
        <v>1111</v>
      </c>
      <c r="C225" s="49">
        <v>77609</v>
      </c>
      <c r="D225" s="11">
        <f t="shared" si="48"/>
        <v>77609000</v>
      </c>
      <c r="E225" t="s">
        <v>14</v>
      </c>
      <c r="F225" s="20" t="s">
        <v>398</v>
      </c>
      <c r="G225" s="21">
        <f>SUM(G226:G232)</f>
        <v>157707417</v>
      </c>
      <c r="H225" s="21">
        <f t="shared" ref="H225:J225" si="56">SUM(H226:H232)</f>
        <v>2402000</v>
      </c>
      <c r="I225" s="21">
        <f t="shared" si="56"/>
        <v>21709804</v>
      </c>
      <c r="J225" s="21">
        <f t="shared" si="56"/>
        <v>177015221</v>
      </c>
      <c r="K225" s="11">
        <f t="shared" si="49"/>
        <v>99406221</v>
      </c>
      <c r="L225" s="8">
        <f t="shared" si="50"/>
        <v>128.08594492906749</v>
      </c>
    </row>
    <row r="226" spans="1:12" ht="15" customHeight="1" x14ac:dyDescent="0.25">
      <c r="A226" s="52" t="s">
        <v>1112</v>
      </c>
      <c r="B226" s="52" t="s">
        <v>1085</v>
      </c>
      <c r="C226" s="49">
        <v>1059</v>
      </c>
      <c r="D226" s="11">
        <f t="shared" si="48"/>
        <v>1059000</v>
      </c>
      <c r="E226" t="s">
        <v>14</v>
      </c>
      <c r="F226" s="4" t="s">
        <v>400</v>
      </c>
      <c r="G226" s="11">
        <v>1717979</v>
      </c>
      <c r="H226" s="11">
        <v>0</v>
      </c>
      <c r="I226" s="11">
        <v>361605</v>
      </c>
      <c r="J226" s="11">
        <f t="shared" ref="J226:J232" si="57">G226+I226-H226</f>
        <v>2079584</v>
      </c>
      <c r="K226" s="11">
        <f t="shared" si="49"/>
        <v>1020584</v>
      </c>
      <c r="L226" s="8">
        <f t="shared" si="50"/>
        <v>96.372426817752597</v>
      </c>
    </row>
    <row r="227" spans="1:12" ht="15" customHeight="1" x14ac:dyDescent="0.25">
      <c r="A227" s="52" t="s">
        <v>1113</v>
      </c>
      <c r="B227" s="52" t="s">
        <v>1087</v>
      </c>
      <c r="C227" s="49">
        <v>126</v>
      </c>
      <c r="D227" s="11">
        <f t="shared" si="48"/>
        <v>126000</v>
      </c>
      <c r="E227" t="s">
        <v>14</v>
      </c>
      <c r="F227" s="4" t="s">
        <v>401</v>
      </c>
      <c r="G227" s="11">
        <v>6077268</v>
      </c>
      <c r="H227" s="11">
        <v>0</v>
      </c>
      <c r="I227" s="11">
        <v>43410</v>
      </c>
      <c r="J227" s="11">
        <f t="shared" si="57"/>
        <v>6120678</v>
      </c>
      <c r="K227" s="11">
        <f t="shared" si="49"/>
        <v>5994678</v>
      </c>
      <c r="L227" s="8">
        <f t="shared" si="50"/>
        <v>4757.6809523809525</v>
      </c>
    </row>
    <row r="228" spans="1:12" ht="15" customHeight="1" x14ac:dyDescent="0.25">
      <c r="A228" s="52" t="s">
        <v>1114</v>
      </c>
      <c r="B228" s="52" t="s">
        <v>1089</v>
      </c>
      <c r="C228" s="49">
        <v>8858</v>
      </c>
      <c r="D228" s="11">
        <f t="shared" si="48"/>
        <v>8858000</v>
      </c>
      <c r="E228" t="s">
        <v>14</v>
      </c>
      <c r="F228" s="4" t="s">
        <v>402</v>
      </c>
      <c r="G228" s="11">
        <v>34980315</v>
      </c>
      <c r="H228" s="11">
        <v>0</v>
      </c>
      <c r="I228" s="11">
        <v>5807743</v>
      </c>
      <c r="J228" s="11">
        <f t="shared" si="57"/>
        <v>40788058</v>
      </c>
      <c r="K228" s="11">
        <f t="shared" si="49"/>
        <v>31930058</v>
      </c>
      <c r="L228" s="8">
        <f t="shared" si="50"/>
        <v>360.46577105441406</v>
      </c>
    </row>
    <row r="229" spans="1:12" ht="15" customHeight="1" x14ac:dyDescent="0.25">
      <c r="A229" s="52" t="s">
        <v>1115</v>
      </c>
      <c r="B229" s="52" t="s">
        <v>1093</v>
      </c>
      <c r="C229" s="49">
        <v>25590</v>
      </c>
      <c r="D229" s="11">
        <f t="shared" si="48"/>
        <v>25590000</v>
      </c>
      <c r="E229" t="s">
        <v>14</v>
      </c>
      <c r="F229" s="4" t="s">
        <v>403</v>
      </c>
      <c r="G229" s="11">
        <v>29145866</v>
      </c>
      <c r="H229" s="11">
        <v>0</v>
      </c>
      <c r="I229" s="11">
        <v>7232589</v>
      </c>
      <c r="J229" s="11">
        <f t="shared" si="57"/>
        <v>36378455</v>
      </c>
      <c r="K229" s="11">
        <f t="shared" si="49"/>
        <v>10788455</v>
      </c>
      <c r="L229" s="8">
        <f t="shared" si="50"/>
        <v>42.158870652598672</v>
      </c>
    </row>
    <row r="230" spans="1:12" ht="15" customHeight="1" x14ac:dyDescent="0.25">
      <c r="A230" s="52" t="s">
        <v>1116</v>
      </c>
      <c r="B230" s="52" t="s">
        <v>1091</v>
      </c>
      <c r="C230" s="49">
        <v>636</v>
      </c>
      <c r="D230" s="11">
        <f t="shared" si="48"/>
        <v>636000</v>
      </c>
      <c r="E230" t="s">
        <v>14</v>
      </c>
      <c r="F230" s="4" t="s">
        <v>404</v>
      </c>
      <c r="G230" s="11">
        <v>2046854</v>
      </c>
      <c r="H230" s="11">
        <v>0</v>
      </c>
      <c r="I230" s="11">
        <v>0</v>
      </c>
      <c r="J230" s="11">
        <f t="shared" si="57"/>
        <v>2046854</v>
      </c>
      <c r="K230" s="11">
        <f t="shared" si="49"/>
        <v>1410854</v>
      </c>
      <c r="L230" s="8">
        <f t="shared" si="50"/>
        <v>221.83238993710691</v>
      </c>
    </row>
    <row r="231" spans="1:12" ht="15" customHeight="1" x14ac:dyDescent="0.25">
      <c r="A231" s="52" t="s">
        <v>1117</v>
      </c>
      <c r="B231" s="52" t="s">
        <v>1097</v>
      </c>
      <c r="C231" s="49">
        <v>825</v>
      </c>
      <c r="D231" s="11">
        <f t="shared" si="48"/>
        <v>825000</v>
      </c>
      <c r="E231" t="s">
        <v>14</v>
      </c>
      <c r="F231" s="4" t="s">
        <v>405</v>
      </c>
      <c r="G231" s="11">
        <v>2433604</v>
      </c>
      <c r="H231" s="11">
        <v>0</v>
      </c>
      <c r="I231" s="11">
        <v>0</v>
      </c>
      <c r="J231" s="11">
        <f t="shared" si="57"/>
        <v>2433604</v>
      </c>
      <c r="K231" s="11">
        <f t="shared" si="49"/>
        <v>1608604</v>
      </c>
      <c r="L231" s="8">
        <f t="shared" si="50"/>
        <v>194.98230303030303</v>
      </c>
    </row>
    <row r="232" spans="1:12" ht="15" customHeight="1" x14ac:dyDescent="0.25">
      <c r="A232" s="52" t="s">
        <v>1118</v>
      </c>
      <c r="B232" s="52" t="s">
        <v>1095</v>
      </c>
      <c r="C232" s="49">
        <v>40515</v>
      </c>
      <c r="D232" s="11">
        <f t="shared" si="48"/>
        <v>40515000</v>
      </c>
      <c r="E232" t="s">
        <v>14</v>
      </c>
      <c r="F232" s="4" t="s">
        <v>406</v>
      </c>
      <c r="G232" s="11">
        <v>81305531</v>
      </c>
      <c r="H232" s="11">
        <v>2402000</v>
      </c>
      <c r="I232" s="11">
        <v>8264457</v>
      </c>
      <c r="J232" s="11">
        <f t="shared" si="57"/>
        <v>87167988</v>
      </c>
      <c r="K232" s="11">
        <f t="shared" si="49"/>
        <v>46652988</v>
      </c>
      <c r="L232" s="8">
        <f t="shared" si="50"/>
        <v>115.1499148463532</v>
      </c>
    </row>
    <row r="233" spans="1:12" ht="15" customHeight="1" x14ac:dyDescent="0.25">
      <c r="A233" s="52" t="s">
        <v>1119</v>
      </c>
      <c r="B233" s="52" t="s">
        <v>1120</v>
      </c>
      <c r="C233" s="49">
        <v>2431035</v>
      </c>
      <c r="D233" s="11">
        <f t="shared" si="48"/>
        <v>2431035000</v>
      </c>
      <c r="E233" t="s">
        <v>14</v>
      </c>
      <c r="F233" s="20" t="s">
        <v>407</v>
      </c>
      <c r="G233" s="21">
        <f>SUM(G234:G235)</f>
        <v>2422300998.1700001</v>
      </c>
      <c r="H233" s="21">
        <f t="shared" ref="H233:J233" si="58">SUM(H234:H235)</f>
        <v>0</v>
      </c>
      <c r="I233" s="21">
        <f t="shared" si="58"/>
        <v>0</v>
      </c>
      <c r="J233" s="21">
        <f t="shared" si="58"/>
        <v>2422300998.1700001</v>
      </c>
      <c r="K233" s="11">
        <f t="shared" si="49"/>
        <v>-8734001.8299999237</v>
      </c>
      <c r="L233" s="8">
        <f t="shared" si="50"/>
        <v>-0.35927092082178674</v>
      </c>
    </row>
    <row r="234" spans="1:12" ht="15" customHeight="1" x14ac:dyDescent="0.25">
      <c r="A234" s="52" t="s">
        <v>1121</v>
      </c>
      <c r="B234" s="52" t="s">
        <v>1122</v>
      </c>
      <c r="C234" s="49">
        <v>2102656</v>
      </c>
      <c r="D234" s="11">
        <f t="shared" si="48"/>
        <v>2102656000</v>
      </c>
      <c r="E234" t="s">
        <v>14</v>
      </c>
      <c r="F234" s="4" t="s">
        <v>409</v>
      </c>
      <c r="G234" s="11">
        <v>2102655000</v>
      </c>
      <c r="H234" s="11">
        <v>0</v>
      </c>
      <c r="I234" s="11">
        <v>0</v>
      </c>
      <c r="J234" s="11">
        <f>G234+I234-H234</f>
        <v>2102655000</v>
      </c>
      <c r="K234" s="11">
        <f t="shared" si="49"/>
        <v>-1000</v>
      </c>
      <c r="L234" s="8">
        <f t="shared" si="50"/>
        <v>-4.7558896937967977E-5</v>
      </c>
    </row>
    <row r="235" spans="1:12" ht="15" customHeight="1" x14ac:dyDescent="0.25">
      <c r="A235" s="52" t="s">
        <v>1123</v>
      </c>
      <c r="B235" s="52" t="s">
        <v>1124</v>
      </c>
      <c r="C235" s="49">
        <v>328379</v>
      </c>
      <c r="D235" s="11">
        <f t="shared" si="48"/>
        <v>328379000</v>
      </c>
      <c r="E235" t="s">
        <v>14</v>
      </c>
      <c r="F235" s="4" t="s">
        <v>411</v>
      </c>
      <c r="G235" s="11">
        <v>319645998.17000002</v>
      </c>
      <c r="H235" s="11">
        <v>0</v>
      </c>
      <c r="I235" s="11">
        <v>0</v>
      </c>
      <c r="J235" s="11">
        <f>G235+I235-H235</f>
        <v>319645998.17000002</v>
      </c>
      <c r="K235" s="11">
        <f t="shared" si="49"/>
        <v>-8733001.8299999833</v>
      </c>
      <c r="L235" s="8">
        <f t="shared" si="50"/>
        <v>-2.6594276217419455</v>
      </c>
    </row>
    <row r="236" spans="1:12" ht="15" customHeight="1" x14ac:dyDescent="0.25">
      <c r="A236" s="52" t="s">
        <v>1125</v>
      </c>
      <c r="B236" s="52" t="s">
        <v>1126</v>
      </c>
      <c r="C236" s="49">
        <v>2957522</v>
      </c>
      <c r="D236" s="11">
        <f t="shared" si="48"/>
        <v>2957522000</v>
      </c>
      <c r="E236" t="s">
        <v>14</v>
      </c>
      <c r="F236" s="15">
        <v>2.9</v>
      </c>
      <c r="G236" s="16">
        <f>G237+G241+G243</f>
        <v>2963780864.4300003</v>
      </c>
      <c r="H236" s="16">
        <f>H237+H241+H243</f>
        <v>2584131048.46</v>
      </c>
      <c r="I236" s="16">
        <f>I237+I241+I243</f>
        <v>163447894</v>
      </c>
      <c r="J236" s="16">
        <f>J237+J241+J243</f>
        <v>543097709.96999991</v>
      </c>
      <c r="K236" s="11">
        <f t="shared" si="49"/>
        <v>-2414424290.0300002</v>
      </c>
      <c r="L236" s="8">
        <f t="shared" si="50"/>
        <v>-81.636731359225735</v>
      </c>
    </row>
    <row r="237" spans="1:12" ht="15" customHeight="1" x14ac:dyDescent="0.25">
      <c r="A237" s="52" t="s">
        <v>1127</v>
      </c>
      <c r="B237" s="52" t="s">
        <v>1128</v>
      </c>
      <c r="C237" s="49">
        <v>2635695</v>
      </c>
      <c r="D237" s="11">
        <f t="shared" si="48"/>
        <v>2635695000</v>
      </c>
      <c r="E237" t="s">
        <v>14</v>
      </c>
      <c r="F237" s="20" t="s">
        <v>416</v>
      </c>
      <c r="G237" s="21">
        <f>SUM(G238:G240)</f>
        <v>2599506135.5799999</v>
      </c>
      <c r="H237" s="21">
        <f t="shared" ref="H237:J237" si="59">SUM(H238:H240)</f>
        <v>2584131048.46</v>
      </c>
      <c r="I237" s="21">
        <f t="shared" si="59"/>
        <v>163447894</v>
      </c>
      <c r="J237" s="21">
        <f t="shared" si="59"/>
        <v>178822981.11999995</v>
      </c>
      <c r="K237" s="11">
        <f t="shared" si="49"/>
        <v>-2456872018.8800001</v>
      </c>
      <c r="L237" s="8">
        <f t="shared" si="50"/>
        <v>-93.215338606325844</v>
      </c>
    </row>
    <row r="238" spans="1:12" ht="15" customHeight="1" x14ac:dyDescent="0.25">
      <c r="A238" s="52" t="s">
        <v>1129</v>
      </c>
      <c r="B238" s="52" t="s">
        <v>1130</v>
      </c>
      <c r="C238" s="49">
        <v>2532522</v>
      </c>
      <c r="D238" s="11">
        <f t="shared" si="48"/>
        <v>2532522000</v>
      </c>
      <c r="E238" t="s">
        <v>14</v>
      </c>
      <c r="F238" s="4" t="s">
        <v>418</v>
      </c>
      <c r="G238" s="11">
        <v>2477928548.27</v>
      </c>
      <c r="H238" s="11">
        <v>2574044334.46</v>
      </c>
      <c r="I238" s="11">
        <v>148929176</v>
      </c>
      <c r="J238" s="11">
        <f>G238+I238-H238</f>
        <v>52813389.809999943</v>
      </c>
      <c r="K238" s="11">
        <f t="shared" si="49"/>
        <v>-2479708610.1900001</v>
      </c>
      <c r="L238" s="8">
        <f t="shared" si="50"/>
        <v>-97.914593049537174</v>
      </c>
    </row>
    <row r="239" spans="1:12" ht="15" customHeight="1" x14ac:dyDescent="0.25">
      <c r="A239" s="52" t="s">
        <v>1131</v>
      </c>
      <c r="B239" s="52" t="s">
        <v>1132</v>
      </c>
      <c r="C239" s="49">
        <v>31899</v>
      </c>
      <c r="D239" s="11">
        <f t="shared" si="48"/>
        <v>31899000</v>
      </c>
      <c r="E239" t="s">
        <v>14</v>
      </c>
      <c r="F239" s="4" t="s">
        <v>420</v>
      </c>
      <c r="G239" s="11">
        <v>33949202</v>
      </c>
      <c r="H239" s="11">
        <v>6179300</v>
      </c>
      <c r="I239" s="11">
        <v>2557200</v>
      </c>
      <c r="J239" s="11">
        <f>G239+I239-H239</f>
        <v>30327102</v>
      </c>
      <c r="K239" s="11">
        <f t="shared" si="49"/>
        <v>-1571898</v>
      </c>
      <c r="L239" s="8">
        <f t="shared" si="50"/>
        <v>-4.9277344117370454</v>
      </c>
    </row>
    <row r="240" spans="1:12" ht="15" customHeight="1" x14ac:dyDescent="0.25">
      <c r="A240" s="52" t="s">
        <v>1133</v>
      </c>
      <c r="B240" s="52" t="s">
        <v>1134</v>
      </c>
      <c r="C240" s="49">
        <v>71274</v>
      </c>
      <c r="D240" s="11">
        <f t="shared" si="48"/>
        <v>71274000</v>
      </c>
      <c r="E240" t="s">
        <v>14</v>
      </c>
      <c r="F240" s="4" t="s">
        <v>421</v>
      </c>
      <c r="G240" s="11">
        <v>87628385.310000002</v>
      </c>
      <c r="H240" s="11">
        <v>3907414</v>
      </c>
      <c r="I240" s="11">
        <v>11961518</v>
      </c>
      <c r="J240" s="11">
        <f>G240+I240-H240</f>
        <v>95682489.310000002</v>
      </c>
      <c r="K240" s="11">
        <f t="shared" si="49"/>
        <v>24408489.310000002</v>
      </c>
      <c r="L240" s="8">
        <f t="shared" si="50"/>
        <v>34.245993363638917</v>
      </c>
    </row>
    <row r="241" spans="1:12" ht="15" customHeight="1" x14ac:dyDescent="0.25">
      <c r="A241" s="52" t="s">
        <v>1135</v>
      </c>
      <c r="B241" s="52" t="s">
        <v>1136</v>
      </c>
      <c r="C241" s="49">
        <v>321827</v>
      </c>
      <c r="D241" s="11">
        <f t="shared" si="48"/>
        <v>321827000</v>
      </c>
      <c r="E241" t="s">
        <v>14</v>
      </c>
      <c r="F241" s="20" t="s">
        <v>423</v>
      </c>
      <c r="G241" s="21">
        <f>SUM(G242)</f>
        <v>321827287.56999999</v>
      </c>
      <c r="H241" s="21">
        <f t="shared" ref="H241:J241" si="60">SUM(H242)</f>
        <v>0</v>
      </c>
      <c r="I241" s="21">
        <f t="shared" si="60"/>
        <v>0</v>
      </c>
      <c r="J241" s="21">
        <f t="shared" si="60"/>
        <v>321827287.56999999</v>
      </c>
      <c r="K241" s="11">
        <f t="shared" si="49"/>
        <v>287.56999999284744</v>
      </c>
      <c r="L241" s="8">
        <f t="shared" si="50"/>
        <v>8.935546116169477E-5</v>
      </c>
    </row>
    <row r="242" spans="1:12" ht="15" customHeight="1" x14ac:dyDescent="0.25">
      <c r="A242" s="52" t="s">
        <v>1137</v>
      </c>
      <c r="B242" s="52" t="s">
        <v>1138</v>
      </c>
      <c r="C242" s="49">
        <v>321827</v>
      </c>
      <c r="D242" s="11">
        <f t="shared" si="48"/>
        <v>321827000</v>
      </c>
      <c r="E242" t="s">
        <v>14</v>
      </c>
      <c r="F242" s="4" t="s">
        <v>425</v>
      </c>
      <c r="G242" s="11">
        <v>321827287.56999999</v>
      </c>
      <c r="H242" s="11">
        <v>0</v>
      </c>
      <c r="I242" s="11">
        <v>0</v>
      </c>
      <c r="J242" s="11">
        <f>G242+I242-H242</f>
        <v>321827287.56999999</v>
      </c>
      <c r="K242" s="11">
        <f t="shared" si="49"/>
        <v>287.56999999284744</v>
      </c>
      <c r="L242" s="8">
        <f t="shared" si="50"/>
        <v>8.935546116169477E-5</v>
      </c>
    </row>
    <row r="243" spans="1:12" ht="15" customHeight="1" x14ac:dyDescent="0.25">
      <c r="A243" s="52"/>
      <c r="B243" s="52"/>
      <c r="C243" s="49"/>
      <c r="D243" s="11">
        <f t="shared" si="48"/>
        <v>0</v>
      </c>
      <c r="E243"/>
      <c r="F243" s="20" t="s">
        <v>427</v>
      </c>
      <c r="G243" s="21">
        <f>SUM(G244:G245)</f>
        <v>42447441.280000001</v>
      </c>
      <c r="H243" s="21">
        <f>SUM(H244:H245)</f>
        <v>0</v>
      </c>
      <c r="I243" s="21">
        <f>SUM(I244:I245)</f>
        <v>0</v>
      </c>
      <c r="J243" s="21">
        <f>SUM(J244:J245)</f>
        <v>42447441.280000001</v>
      </c>
      <c r="K243" s="11">
        <f t="shared" si="49"/>
        <v>42447441.280000001</v>
      </c>
      <c r="L243" s="8">
        <v>100</v>
      </c>
    </row>
    <row r="244" spans="1:12" ht="15" customHeight="1" x14ac:dyDescent="0.25">
      <c r="A244" s="52"/>
      <c r="B244" s="52"/>
      <c r="C244" s="49"/>
      <c r="D244" s="11">
        <f t="shared" si="48"/>
        <v>0</v>
      </c>
      <c r="E244"/>
      <c r="F244" s="4" t="s">
        <v>429</v>
      </c>
      <c r="G244" s="11">
        <v>42021241.280000001</v>
      </c>
      <c r="H244" s="11">
        <v>0</v>
      </c>
      <c r="I244" s="11">
        <v>0</v>
      </c>
      <c r="J244" s="11">
        <f>G244+I244-H244</f>
        <v>42021241.280000001</v>
      </c>
      <c r="K244" s="11">
        <f t="shared" si="49"/>
        <v>42021241.280000001</v>
      </c>
      <c r="L244" s="8">
        <v>100</v>
      </c>
    </row>
    <row r="245" spans="1:12" ht="15" customHeight="1" x14ac:dyDescent="0.25">
      <c r="A245" s="52"/>
      <c r="B245" s="52"/>
      <c r="C245" s="49"/>
      <c r="D245" s="11">
        <f t="shared" si="48"/>
        <v>0</v>
      </c>
      <c r="E245"/>
      <c r="F245" s="4" t="s">
        <v>431</v>
      </c>
      <c r="G245" s="11">
        <v>426200</v>
      </c>
      <c r="H245" s="11">
        <v>0</v>
      </c>
      <c r="I245" s="11">
        <v>0</v>
      </c>
      <c r="J245" s="11">
        <f>G245+I245-H245</f>
        <v>426200</v>
      </c>
      <c r="K245" s="11">
        <f t="shared" si="49"/>
        <v>426200</v>
      </c>
      <c r="L245" s="8">
        <v>100</v>
      </c>
    </row>
    <row r="246" spans="1:12" ht="15" customHeight="1" x14ac:dyDescent="0.25">
      <c r="A246" s="52" t="s">
        <v>1145</v>
      </c>
      <c r="B246" s="52" t="s">
        <v>1146</v>
      </c>
      <c r="C246" s="49">
        <v>21794575</v>
      </c>
      <c r="D246" s="11">
        <f t="shared" si="48"/>
        <v>21794575000</v>
      </c>
      <c r="E246" t="s">
        <v>14</v>
      </c>
      <c r="F246" s="7">
        <v>3</v>
      </c>
      <c r="G246" s="8">
        <f>G247</f>
        <v>21361217201.540001</v>
      </c>
      <c r="H246" s="8">
        <f t="shared" ref="H246:J246" si="61">H247</f>
        <v>322892472.13999999</v>
      </c>
      <c r="I246" s="8">
        <f t="shared" si="61"/>
        <v>3271865821.6499996</v>
      </c>
      <c r="J246" s="8">
        <f t="shared" si="61"/>
        <v>24310190551.050003</v>
      </c>
      <c r="K246" s="11">
        <f t="shared" si="49"/>
        <v>2515615551.0500031</v>
      </c>
      <c r="L246" s="8">
        <f t="shared" si="50"/>
        <v>11.542393237996167</v>
      </c>
    </row>
    <row r="247" spans="1:12" ht="15" customHeight="1" x14ac:dyDescent="0.25">
      <c r="A247" s="52" t="s">
        <v>1147</v>
      </c>
      <c r="B247" s="52" t="s">
        <v>1148</v>
      </c>
      <c r="C247" s="49">
        <v>21794575</v>
      </c>
      <c r="D247" s="11">
        <f t="shared" si="48"/>
        <v>21794575000</v>
      </c>
      <c r="E247" t="s">
        <v>14</v>
      </c>
      <c r="F247" s="15">
        <v>3.1</v>
      </c>
      <c r="G247" s="16">
        <f>G248+G252+G254+G256+G250</f>
        <v>21361217201.540001</v>
      </c>
      <c r="H247" s="16">
        <f>H248+H252+H254+H256+H250</f>
        <v>322892472.13999999</v>
      </c>
      <c r="I247" s="16">
        <f>I248+I252+I254+I256+I250</f>
        <v>3271865821.6499996</v>
      </c>
      <c r="J247" s="16">
        <f>J248+J252+J254+J256+J250</f>
        <v>24310190551.050003</v>
      </c>
      <c r="K247" s="11">
        <f t="shared" si="49"/>
        <v>2515615551.0500031</v>
      </c>
      <c r="L247" s="8">
        <f t="shared" si="50"/>
        <v>11.542393237996167</v>
      </c>
    </row>
    <row r="248" spans="1:12" ht="15" customHeight="1" x14ac:dyDescent="0.25">
      <c r="A248" s="52" t="s">
        <v>1149</v>
      </c>
      <c r="B248" s="52" t="s">
        <v>1150</v>
      </c>
      <c r="C248" s="49">
        <v>19208905</v>
      </c>
      <c r="D248" s="11">
        <f t="shared" si="48"/>
        <v>19208905000</v>
      </c>
      <c r="E248" t="s">
        <v>14</v>
      </c>
      <c r="F248" s="20" t="s">
        <v>434</v>
      </c>
      <c r="G248" s="21">
        <f>SUM(G249)</f>
        <v>23516469917.950001</v>
      </c>
      <c r="H248" s="21">
        <f t="shared" ref="H248:J248" si="62">SUM(H249)</f>
        <v>76016052</v>
      </c>
      <c r="I248" s="21">
        <f t="shared" si="62"/>
        <v>44016593</v>
      </c>
      <c r="J248" s="21">
        <f t="shared" si="62"/>
        <v>23484470458.950001</v>
      </c>
      <c r="K248" s="11">
        <f t="shared" si="49"/>
        <v>4275565458.9500008</v>
      </c>
      <c r="L248" s="8">
        <f t="shared" si="50"/>
        <v>22.25824667751754</v>
      </c>
    </row>
    <row r="249" spans="1:12" ht="15" customHeight="1" x14ac:dyDescent="0.25">
      <c r="A249" s="52" t="s">
        <v>1151</v>
      </c>
      <c r="B249" s="52" t="s">
        <v>1152</v>
      </c>
      <c r="C249" s="49">
        <v>19208905</v>
      </c>
      <c r="D249" s="11">
        <f t="shared" si="48"/>
        <v>19208905000</v>
      </c>
      <c r="E249" t="s">
        <v>14</v>
      </c>
      <c r="F249" s="4" t="s">
        <v>436</v>
      </c>
      <c r="G249" s="3">
        <v>23516469917.950001</v>
      </c>
      <c r="H249" s="42">
        <v>76016052</v>
      </c>
      <c r="I249" s="11">
        <f>43396553+580540+39500</f>
        <v>44016593</v>
      </c>
      <c r="J249" s="11">
        <f>G249+I249-H249</f>
        <v>23484470458.950001</v>
      </c>
      <c r="K249" s="11">
        <f t="shared" si="49"/>
        <v>4275565458.9500008</v>
      </c>
      <c r="L249" s="8">
        <f t="shared" si="50"/>
        <v>22.25824667751754</v>
      </c>
    </row>
    <row r="250" spans="1:12" ht="15" customHeight="1" x14ac:dyDescent="0.25">
      <c r="A250" s="52" t="s">
        <v>1428</v>
      </c>
      <c r="B250" s="52" t="s">
        <v>1429</v>
      </c>
      <c r="C250" s="49">
        <v>4106940</v>
      </c>
      <c r="D250" s="11">
        <f t="shared" si="48"/>
        <v>4106940000</v>
      </c>
      <c r="E250" t="s">
        <v>14</v>
      </c>
      <c r="F250" s="47" t="s">
        <v>1410</v>
      </c>
      <c r="G250" s="21">
        <f>SUM(G251)</f>
        <v>0</v>
      </c>
      <c r="H250" s="21">
        <f t="shared" ref="H250:J250" si="63">SUM(H251)</f>
        <v>0</v>
      </c>
      <c r="I250" s="21">
        <f t="shared" si="63"/>
        <v>3227849228.6499996</v>
      </c>
      <c r="J250" s="21">
        <f t="shared" si="63"/>
        <v>3227849228.6499996</v>
      </c>
      <c r="K250" s="11">
        <f t="shared" si="49"/>
        <v>-879090771.35000038</v>
      </c>
      <c r="L250" s="8">
        <f t="shared" si="50"/>
        <v>-21.405006436665747</v>
      </c>
    </row>
    <row r="251" spans="1:12" ht="15" customHeight="1" x14ac:dyDescent="0.25">
      <c r="A251" s="52" t="s">
        <v>1430</v>
      </c>
      <c r="B251" s="52" t="s">
        <v>1431</v>
      </c>
      <c r="C251" s="49">
        <v>4106940</v>
      </c>
      <c r="D251" s="11">
        <f t="shared" si="48"/>
        <v>4106940000</v>
      </c>
      <c r="E251" t="s">
        <v>14</v>
      </c>
      <c r="F251" s="44" t="s">
        <v>1411</v>
      </c>
      <c r="G251" s="11">
        <f>G441</f>
        <v>0</v>
      </c>
      <c r="H251" s="42">
        <v>0</v>
      </c>
      <c r="I251" s="11">
        <f>H441</f>
        <v>3227849228.6499996</v>
      </c>
      <c r="J251" s="11">
        <f>G251+I251-H251</f>
        <v>3227849228.6499996</v>
      </c>
      <c r="K251" s="11">
        <f t="shared" si="49"/>
        <v>-879090771.35000038</v>
      </c>
      <c r="L251" s="8">
        <f t="shared" si="50"/>
        <v>-21.405006436665747</v>
      </c>
    </row>
    <row r="252" spans="1:12" ht="15" customHeight="1" x14ac:dyDescent="0.25">
      <c r="A252" s="52" t="s">
        <v>1153</v>
      </c>
      <c r="B252" s="52" t="s">
        <v>1154</v>
      </c>
      <c r="C252" s="49">
        <v>5320</v>
      </c>
      <c r="D252" s="11">
        <f t="shared" si="48"/>
        <v>5320000</v>
      </c>
      <c r="E252" t="s">
        <v>14</v>
      </c>
      <c r="F252" s="20" t="s">
        <v>438</v>
      </c>
      <c r="G252" s="21">
        <f>SUM(G253)</f>
        <v>5320000</v>
      </c>
      <c r="H252" s="21">
        <f t="shared" ref="H252:J252" si="64">SUM(H253)</f>
        <v>0</v>
      </c>
      <c r="I252" s="21">
        <f t="shared" si="64"/>
        <v>0</v>
      </c>
      <c r="J252" s="21">
        <f t="shared" si="64"/>
        <v>5320000</v>
      </c>
      <c r="K252" s="11">
        <f t="shared" si="49"/>
        <v>0</v>
      </c>
      <c r="L252" s="8">
        <f t="shared" si="50"/>
        <v>0</v>
      </c>
    </row>
    <row r="253" spans="1:12" ht="15" customHeight="1" x14ac:dyDescent="0.25">
      <c r="A253" s="52" t="s">
        <v>1155</v>
      </c>
      <c r="B253" s="52" t="s">
        <v>1156</v>
      </c>
      <c r="C253" s="49">
        <v>5320</v>
      </c>
      <c r="D253" s="11">
        <f t="shared" si="48"/>
        <v>5320000</v>
      </c>
      <c r="E253" t="s">
        <v>14</v>
      </c>
      <c r="F253" s="4" t="s">
        <v>440</v>
      </c>
      <c r="G253" s="11">
        <v>5320000</v>
      </c>
      <c r="H253" s="11">
        <v>0</v>
      </c>
      <c r="I253" s="11">
        <v>0</v>
      </c>
      <c r="J253" s="11">
        <f>G253+I253-H253</f>
        <v>5320000</v>
      </c>
      <c r="K253" s="11">
        <f t="shared" si="49"/>
        <v>0</v>
      </c>
      <c r="L253" s="8">
        <f t="shared" si="50"/>
        <v>0</v>
      </c>
    </row>
    <row r="254" spans="1:12" ht="15" customHeight="1" x14ac:dyDescent="0.25">
      <c r="A254" s="52" t="s">
        <v>1157</v>
      </c>
      <c r="B254" s="52" t="s">
        <v>1158</v>
      </c>
      <c r="C254" s="49">
        <v>61855</v>
      </c>
      <c r="D254" s="11">
        <f t="shared" si="48"/>
        <v>61855000</v>
      </c>
      <c r="E254" t="s">
        <v>14</v>
      </c>
      <c r="F254" s="20" t="s">
        <v>442</v>
      </c>
      <c r="G254" s="21">
        <f>SUM(G255)</f>
        <v>61855000</v>
      </c>
      <c r="H254" s="21">
        <f>SUM(H255)</f>
        <v>0</v>
      </c>
      <c r="I254" s="21">
        <f>SUM(I255)</f>
        <v>0</v>
      </c>
      <c r="J254" s="21">
        <f>SUM(J255)</f>
        <v>61855000</v>
      </c>
      <c r="K254" s="11">
        <f t="shared" si="49"/>
        <v>0</v>
      </c>
      <c r="L254" s="8">
        <f t="shared" si="50"/>
        <v>0</v>
      </c>
    </row>
    <row r="255" spans="1:12" ht="15" customHeight="1" x14ac:dyDescent="0.25">
      <c r="A255" s="52" t="s">
        <v>1159</v>
      </c>
      <c r="B255" s="52" t="s">
        <v>1160</v>
      </c>
      <c r="C255" s="49">
        <v>61855</v>
      </c>
      <c r="D255" s="11">
        <f t="shared" si="48"/>
        <v>61855000</v>
      </c>
      <c r="E255" t="s">
        <v>14</v>
      </c>
      <c r="F255" s="4" t="s">
        <v>444</v>
      </c>
      <c r="G255" s="11">
        <v>61855000</v>
      </c>
      <c r="H255" s="11">
        <v>0</v>
      </c>
      <c r="I255" s="11">
        <v>0</v>
      </c>
      <c r="J255" s="11">
        <f>G255+I255-H255</f>
        <v>61855000</v>
      </c>
      <c r="K255" s="11">
        <f t="shared" si="49"/>
        <v>0</v>
      </c>
      <c r="L255" s="8">
        <f t="shared" si="50"/>
        <v>0</v>
      </c>
    </row>
    <row r="256" spans="1:12" ht="15" customHeight="1" x14ac:dyDescent="0.25">
      <c r="A256" s="52" t="s">
        <v>1161</v>
      </c>
      <c r="B256" s="52" t="s">
        <v>1162</v>
      </c>
      <c r="C256" s="49">
        <v>-1588445</v>
      </c>
      <c r="D256" s="11">
        <f t="shared" si="48"/>
        <v>-1588445000</v>
      </c>
      <c r="E256" t="s">
        <v>14</v>
      </c>
      <c r="F256" s="20" t="s">
        <v>450</v>
      </c>
      <c r="G256" s="21">
        <f>SUM(G257:G259)</f>
        <v>-2222427716.4099998</v>
      </c>
      <c r="H256" s="21">
        <f t="shared" ref="H256:J256" si="65">SUM(H257:H259)</f>
        <v>246876420.13999999</v>
      </c>
      <c r="I256" s="21">
        <f t="shared" si="65"/>
        <v>0</v>
      </c>
      <c r="J256" s="21">
        <f t="shared" si="65"/>
        <v>-2469304136.5500002</v>
      </c>
      <c r="K256" s="11">
        <f t="shared" si="49"/>
        <v>-880859136.55000019</v>
      </c>
      <c r="L256" s="8">
        <f t="shared" si="50"/>
        <v>55.454179184674331</v>
      </c>
    </row>
    <row r="257" spans="1:12" ht="15" customHeight="1" x14ac:dyDescent="0.25">
      <c r="A257" s="52" t="s">
        <v>1163</v>
      </c>
      <c r="B257" s="52" t="s">
        <v>1164</v>
      </c>
      <c r="C257" s="49">
        <v>-1164611</v>
      </c>
      <c r="D257" s="11">
        <f t="shared" si="48"/>
        <v>-1164611000</v>
      </c>
      <c r="E257" t="s">
        <v>14</v>
      </c>
      <c r="F257" s="4" t="s">
        <v>452</v>
      </c>
      <c r="G257" s="11">
        <v>-1682380255.25</v>
      </c>
      <c r="H257" s="24">
        <f>194309636.01-19171575.34</f>
        <v>175138060.66999999</v>
      </c>
      <c r="I257" s="11">
        <v>0</v>
      </c>
      <c r="J257" s="11">
        <f>G257+I257-H257</f>
        <v>-1857518315.9200001</v>
      </c>
      <c r="K257" s="11">
        <f t="shared" si="49"/>
        <v>-692907315.92000008</v>
      </c>
      <c r="L257" s="8">
        <f t="shared" si="50"/>
        <v>59.496889169001491</v>
      </c>
    </row>
    <row r="258" spans="1:12" ht="15" customHeight="1" x14ac:dyDescent="0.25">
      <c r="A258" s="52" t="s">
        <v>1165</v>
      </c>
      <c r="B258" s="52" t="s">
        <v>1166</v>
      </c>
      <c r="C258" s="49">
        <v>-413759</v>
      </c>
      <c r="D258" s="11">
        <f t="shared" si="48"/>
        <v>-413759000</v>
      </c>
      <c r="E258" t="s">
        <v>14</v>
      </c>
      <c r="F258" s="4" t="s">
        <v>454</v>
      </c>
      <c r="G258" s="11">
        <v>-526033220.56</v>
      </c>
      <c r="H258" s="11">
        <v>70424711.909999996</v>
      </c>
      <c r="I258" s="11">
        <v>0</v>
      </c>
      <c r="J258" s="11">
        <f>G258+I258-H258</f>
        <v>-596457932.47000003</v>
      </c>
      <c r="K258" s="11">
        <f t="shared" si="49"/>
        <v>-182698932.47000003</v>
      </c>
      <c r="L258" s="8">
        <f t="shared" si="50"/>
        <v>44.155881194125094</v>
      </c>
    </row>
    <row r="259" spans="1:12" ht="15" customHeight="1" x14ac:dyDescent="0.25">
      <c r="A259" s="52" t="s">
        <v>1167</v>
      </c>
      <c r="B259" s="52" t="s">
        <v>1168</v>
      </c>
      <c r="C259" s="49">
        <v>-10075</v>
      </c>
      <c r="D259" s="11">
        <f t="shared" si="48"/>
        <v>-10075000</v>
      </c>
      <c r="E259" t="s">
        <v>14</v>
      </c>
      <c r="F259" s="4" t="s">
        <v>456</v>
      </c>
      <c r="G259" s="11">
        <v>-14014240.6</v>
      </c>
      <c r="H259" s="11">
        <v>1313647.56</v>
      </c>
      <c r="I259" s="11">
        <v>0</v>
      </c>
      <c r="J259" s="11">
        <f>G259+I259-H259</f>
        <v>-15327888.16</v>
      </c>
      <c r="K259" s="11">
        <f t="shared" si="49"/>
        <v>-5252888.16</v>
      </c>
      <c r="L259" s="8">
        <f t="shared" si="50"/>
        <v>52.137847741935481</v>
      </c>
    </row>
    <row r="260" spans="1:12" ht="15" customHeight="1" x14ac:dyDescent="0.25">
      <c r="A260" s="52" t="s">
        <v>1169</v>
      </c>
      <c r="B260" s="52" t="s">
        <v>1170</v>
      </c>
      <c r="C260" s="49">
        <v>17160233</v>
      </c>
      <c r="D260" s="11">
        <f t="shared" ref="D260:D323" si="66">C260*1000</f>
        <v>17160233000</v>
      </c>
      <c r="E260" t="s">
        <v>14</v>
      </c>
      <c r="F260" s="7">
        <v>4</v>
      </c>
      <c r="G260" s="8">
        <f>G261+G289+G308</f>
        <v>12640570715.32</v>
      </c>
      <c r="H260" s="8">
        <f>H261+H289+H308</f>
        <v>188291986</v>
      </c>
      <c r="I260" s="8">
        <f>I261+I289+I308</f>
        <v>4362805160.5699997</v>
      </c>
      <c r="J260" s="8">
        <f>J261+J289+J308</f>
        <v>16815083889.889999</v>
      </c>
      <c r="K260" s="11">
        <f t="shared" ref="K260:K323" si="67">J260-D260</f>
        <v>-345149110.11000061</v>
      </c>
      <c r="L260" s="8">
        <f t="shared" ref="L260:L323" si="68">K260*100/D260</f>
        <v>-2.0113311404920937</v>
      </c>
    </row>
    <row r="261" spans="1:12" ht="15" customHeight="1" x14ac:dyDescent="0.25">
      <c r="A261" s="52" t="s">
        <v>1171</v>
      </c>
      <c r="B261" s="52" t="s">
        <v>1172</v>
      </c>
      <c r="C261" s="49">
        <v>3355757</v>
      </c>
      <c r="D261" s="11">
        <f t="shared" si="66"/>
        <v>3355757000</v>
      </c>
      <c r="E261" t="s">
        <v>14</v>
      </c>
      <c r="F261" s="15">
        <v>4.0999999999999996</v>
      </c>
      <c r="G261" s="16">
        <f>G262+G275+G286</f>
        <v>2747956353.1700001</v>
      </c>
      <c r="H261" s="16">
        <f>H262+H275+H286</f>
        <v>13711725</v>
      </c>
      <c r="I261" s="16">
        <f>I262+I275+I286</f>
        <v>1030535251.0599999</v>
      </c>
      <c r="J261" s="16">
        <f>J262+J275+J286</f>
        <v>3764779879.23</v>
      </c>
      <c r="K261" s="11">
        <f t="shared" si="67"/>
        <v>409022879.23000002</v>
      </c>
      <c r="L261" s="8">
        <f t="shared" si="68"/>
        <v>12.188691828103167</v>
      </c>
    </row>
    <row r="262" spans="1:12" ht="15" customHeight="1" x14ac:dyDescent="0.25">
      <c r="A262" s="52" t="s">
        <v>1173</v>
      </c>
      <c r="B262" s="52" t="s">
        <v>1174</v>
      </c>
      <c r="C262" s="49">
        <v>744181</v>
      </c>
      <c r="D262" s="11">
        <f t="shared" si="66"/>
        <v>744181000</v>
      </c>
      <c r="E262" t="s">
        <v>14</v>
      </c>
      <c r="F262" s="20" t="s">
        <v>460</v>
      </c>
      <c r="G262" s="21">
        <f>SUM(G263:G274)</f>
        <v>2380460019.3699999</v>
      </c>
      <c r="H262" s="21">
        <f>SUM(H263:H274)</f>
        <v>0</v>
      </c>
      <c r="I262" s="21">
        <f>SUM(I263:I274)</f>
        <v>699962438</v>
      </c>
      <c r="J262" s="21">
        <f>SUM(J263:J274)</f>
        <v>3080422457.3699999</v>
      </c>
      <c r="K262" s="11">
        <f t="shared" si="67"/>
        <v>2336241457.3699999</v>
      </c>
      <c r="L262" s="8">
        <f t="shared" si="68"/>
        <v>313.93457470292844</v>
      </c>
    </row>
    <row r="263" spans="1:12" ht="15" customHeight="1" x14ac:dyDescent="0.25">
      <c r="A263" s="52" t="s">
        <v>1175</v>
      </c>
      <c r="B263" s="52" t="s">
        <v>740</v>
      </c>
      <c r="C263" s="49">
        <v>285700</v>
      </c>
      <c r="D263" s="11">
        <f t="shared" si="66"/>
        <v>285700000</v>
      </c>
      <c r="E263" t="s">
        <v>14</v>
      </c>
      <c r="F263" s="4" t="s">
        <v>462</v>
      </c>
      <c r="G263" s="11">
        <v>293160225</v>
      </c>
      <c r="H263" s="11">
        <v>0</v>
      </c>
      <c r="I263" s="11">
        <v>5261075</v>
      </c>
      <c r="J263" s="11">
        <f>G263+I263-H263</f>
        <v>298421300</v>
      </c>
      <c r="K263" s="11">
        <f t="shared" si="67"/>
        <v>12721300</v>
      </c>
      <c r="L263" s="8">
        <f t="shared" si="68"/>
        <v>4.4526776338816942</v>
      </c>
    </row>
    <row r="264" spans="1:12" ht="15" customHeight="1" x14ac:dyDescent="0.25">
      <c r="A264" s="52" t="s">
        <v>1176</v>
      </c>
      <c r="B264" s="52" t="s">
        <v>742</v>
      </c>
      <c r="C264" s="49">
        <v>281594</v>
      </c>
      <c r="D264" s="11">
        <f t="shared" si="66"/>
        <v>281594000</v>
      </c>
      <c r="E264" t="s">
        <v>14</v>
      </c>
      <c r="F264" s="4" t="s">
        <v>463</v>
      </c>
      <c r="G264" s="11">
        <v>114119641</v>
      </c>
      <c r="H264" s="11">
        <v>0</v>
      </c>
      <c r="I264" s="11">
        <v>33365533</v>
      </c>
      <c r="J264" s="11">
        <f>G264+I264-H264</f>
        <v>147485174</v>
      </c>
      <c r="K264" s="11">
        <f t="shared" si="67"/>
        <v>-134108826</v>
      </c>
      <c r="L264" s="8">
        <f t="shared" si="68"/>
        <v>-47.624887604139296</v>
      </c>
    </row>
    <row r="265" spans="1:12" ht="15" customHeight="1" x14ac:dyDescent="0.25">
      <c r="A265" s="52"/>
      <c r="B265" s="52"/>
      <c r="C265" s="49"/>
      <c r="D265" s="11">
        <f t="shared" si="66"/>
        <v>0</v>
      </c>
      <c r="E265" t="s">
        <v>14</v>
      </c>
      <c r="F265" s="4" t="s">
        <v>464</v>
      </c>
      <c r="G265" s="11">
        <v>120000</v>
      </c>
      <c r="H265" s="11">
        <v>0</v>
      </c>
      <c r="I265" s="11">
        <v>0</v>
      </c>
      <c r="J265" s="11">
        <f>G265+I265-H265</f>
        <v>120000</v>
      </c>
      <c r="K265" s="11">
        <f t="shared" si="67"/>
        <v>120000</v>
      </c>
      <c r="L265" s="8">
        <v>100</v>
      </c>
    </row>
    <row r="266" spans="1:12" ht="15" customHeight="1" x14ac:dyDescent="0.25">
      <c r="A266" s="52"/>
      <c r="B266" s="52"/>
      <c r="C266" s="49"/>
      <c r="D266" s="11">
        <f t="shared" si="66"/>
        <v>0</v>
      </c>
      <c r="E266" t="s">
        <v>14</v>
      </c>
      <c r="F266" s="4" t="s">
        <v>466</v>
      </c>
      <c r="G266" s="11">
        <v>737717</v>
      </c>
      <c r="H266" s="11">
        <v>0</v>
      </c>
      <c r="I266" s="11">
        <v>0</v>
      </c>
      <c r="J266" s="11">
        <f>G266+I266-H266</f>
        <v>737717</v>
      </c>
      <c r="K266" s="11">
        <f t="shared" si="67"/>
        <v>737717</v>
      </c>
      <c r="L266" s="8">
        <v>100</v>
      </c>
    </row>
    <row r="267" spans="1:12" ht="15" customHeight="1" x14ac:dyDescent="0.25">
      <c r="A267" s="52" t="s">
        <v>1180</v>
      </c>
      <c r="B267" s="52" t="s">
        <v>766</v>
      </c>
      <c r="C267" s="49">
        <v>5737</v>
      </c>
      <c r="D267" s="11">
        <f t="shared" si="66"/>
        <v>5737000</v>
      </c>
      <c r="E267" t="s">
        <v>14</v>
      </c>
      <c r="F267" s="4" t="s">
        <v>468</v>
      </c>
      <c r="G267" s="11">
        <v>6706950</v>
      </c>
      <c r="H267" s="11">
        <v>0</v>
      </c>
      <c r="I267" s="11">
        <v>424000</v>
      </c>
      <c r="J267" s="11">
        <f>G267+I267-H267</f>
        <v>7130950</v>
      </c>
      <c r="K267" s="11">
        <f t="shared" si="67"/>
        <v>1393950</v>
      </c>
      <c r="L267" s="8">
        <f t="shared" si="68"/>
        <v>24.297542269478821</v>
      </c>
    </row>
    <row r="268" spans="1:12" ht="15" customHeight="1" x14ac:dyDescent="0.25">
      <c r="A268" s="52" t="s">
        <v>1181</v>
      </c>
      <c r="B268" s="52" t="s">
        <v>746</v>
      </c>
      <c r="C268" s="49">
        <v>4541</v>
      </c>
      <c r="D268" s="11">
        <f t="shared" si="66"/>
        <v>4541000</v>
      </c>
      <c r="E268" t="s">
        <v>14</v>
      </c>
      <c r="F268" s="4" t="s">
        <v>469</v>
      </c>
      <c r="G268" s="11">
        <v>6119606.4000000004</v>
      </c>
      <c r="H268" s="11">
        <v>0</v>
      </c>
      <c r="I268" s="11">
        <v>158240</v>
      </c>
      <c r="J268" s="11">
        <f>G268+I268-H268</f>
        <v>6277846.4000000004</v>
      </c>
      <c r="K268" s="11">
        <f t="shared" si="67"/>
        <v>1736846.4000000004</v>
      </c>
      <c r="L268" s="8">
        <f t="shared" si="68"/>
        <v>38.248103941863029</v>
      </c>
    </row>
    <row r="269" spans="1:12" ht="15" customHeight="1" x14ac:dyDescent="0.25">
      <c r="A269" s="52" t="s">
        <v>1182</v>
      </c>
      <c r="B269" s="52" t="s">
        <v>748</v>
      </c>
      <c r="C269" s="49">
        <v>53694</v>
      </c>
      <c r="D269" s="11">
        <f t="shared" si="66"/>
        <v>53694000</v>
      </c>
      <c r="E269" t="s">
        <v>14</v>
      </c>
      <c r="F269" s="4" t="s">
        <v>470</v>
      </c>
      <c r="G269" s="11">
        <v>40194000</v>
      </c>
      <c r="H269" s="11">
        <v>0</v>
      </c>
      <c r="I269" s="11">
        <v>12331000</v>
      </c>
      <c r="J269" s="11">
        <f>G269+I269-H269</f>
        <v>52525000</v>
      </c>
      <c r="K269" s="11">
        <f t="shared" si="67"/>
        <v>-1169000</v>
      </c>
      <c r="L269" s="8">
        <f t="shared" si="68"/>
        <v>-2.1771520095355159</v>
      </c>
    </row>
    <row r="270" spans="1:12" ht="15" customHeight="1" x14ac:dyDescent="0.25">
      <c r="A270" s="52" t="s">
        <v>1183</v>
      </c>
      <c r="B270" s="52" t="s">
        <v>750</v>
      </c>
      <c r="C270" s="49">
        <v>332</v>
      </c>
      <c r="D270" s="11">
        <f t="shared" si="66"/>
        <v>332000</v>
      </c>
      <c r="E270" t="s">
        <v>14</v>
      </c>
      <c r="F270" s="4" t="s">
        <v>471</v>
      </c>
      <c r="G270" s="11">
        <v>528000</v>
      </c>
      <c r="H270" s="11">
        <v>0</v>
      </c>
      <c r="I270" s="11">
        <v>101000</v>
      </c>
      <c r="J270" s="11">
        <f>G270+I270-H270</f>
        <v>629000</v>
      </c>
      <c r="K270" s="11">
        <f t="shared" si="67"/>
        <v>297000</v>
      </c>
      <c r="L270" s="8">
        <f t="shared" si="68"/>
        <v>89.4578313253012</v>
      </c>
    </row>
    <row r="271" spans="1:12" ht="15" customHeight="1" x14ac:dyDescent="0.25">
      <c r="A271" s="52" t="s">
        <v>1184</v>
      </c>
      <c r="B271" s="52" t="s">
        <v>752</v>
      </c>
      <c r="C271" s="49">
        <v>101239</v>
      </c>
      <c r="D271" s="11">
        <f t="shared" si="66"/>
        <v>101239000</v>
      </c>
      <c r="F271" s="4" t="s">
        <v>473</v>
      </c>
      <c r="G271" s="11">
        <v>102358854</v>
      </c>
      <c r="H271" s="11">
        <v>0</v>
      </c>
      <c r="I271" s="11">
        <v>25946795</v>
      </c>
      <c r="J271" s="11">
        <f>G271+I271-H271</f>
        <v>128305649</v>
      </c>
      <c r="K271" s="11">
        <f t="shared" si="67"/>
        <v>27066649</v>
      </c>
      <c r="L271" s="8">
        <f t="shared" si="68"/>
        <v>26.735397425893183</v>
      </c>
    </row>
    <row r="272" spans="1:12" ht="15" customHeight="1" x14ac:dyDescent="0.25">
      <c r="A272" s="52"/>
      <c r="B272" s="52"/>
      <c r="C272" s="49"/>
      <c r="D272" s="11">
        <f t="shared" si="66"/>
        <v>0</v>
      </c>
      <c r="E272" t="s">
        <v>14</v>
      </c>
      <c r="F272" s="4" t="s">
        <v>474</v>
      </c>
      <c r="G272" s="11">
        <v>1807864253</v>
      </c>
      <c r="H272" s="11">
        <v>0</v>
      </c>
      <c r="I272" s="11">
        <v>614628881</v>
      </c>
      <c r="J272" s="11">
        <f>G272+I272-H272</f>
        <v>2422493134</v>
      </c>
      <c r="K272" s="11">
        <f t="shared" si="67"/>
        <v>2422493134</v>
      </c>
      <c r="L272" s="8">
        <v>100</v>
      </c>
    </row>
    <row r="273" spans="1:12" ht="15" customHeight="1" x14ac:dyDescent="0.25">
      <c r="A273" s="52" t="s">
        <v>1186</v>
      </c>
      <c r="B273" s="52" t="s">
        <v>756</v>
      </c>
      <c r="C273" s="49">
        <v>4830</v>
      </c>
      <c r="D273" s="11">
        <f t="shared" si="66"/>
        <v>4830000</v>
      </c>
      <c r="E273" t="s">
        <v>14</v>
      </c>
      <c r="F273" s="4" t="s">
        <v>475</v>
      </c>
      <c r="G273" s="11">
        <v>3509697.97</v>
      </c>
      <c r="H273" s="11">
        <v>0</v>
      </c>
      <c r="I273" s="11">
        <v>1840714</v>
      </c>
      <c r="J273" s="11">
        <f t="shared" ref="J273:J274" si="69">G273+I273-H273</f>
        <v>5350411.9700000007</v>
      </c>
      <c r="K273" s="11">
        <f t="shared" si="67"/>
        <v>520411.97000000067</v>
      </c>
      <c r="L273" s="8">
        <f t="shared" si="68"/>
        <v>10.774574948240179</v>
      </c>
    </row>
    <row r="274" spans="1:12" ht="15" customHeight="1" x14ac:dyDescent="0.25">
      <c r="A274" s="52" t="s">
        <v>1187</v>
      </c>
      <c r="B274" s="52" t="s">
        <v>758</v>
      </c>
      <c r="C274" s="49">
        <v>6514</v>
      </c>
      <c r="D274" s="11">
        <f t="shared" si="66"/>
        <v>6514000</v>
      </c>
      <c r="E274" t="s">
        <v>14</v>
      </c>
      <c r="F274" s="4" t="s">
        <v>476</v>
      </c>
      <c r="G274" s="11">
        <v>5041075</v>
      </c>
      <c r="H274" s="11">
        <v>0</v>
      </c>
      <c r="I274" s="11">
        <v>5905200</v>
      </c>
      <c r="J274" s="11">
        <f t="shared" si="69"/>
        <v>10946275</v>
      </c>
      <c r="K274" s="11">
        <f t="shared" si="67"/>
        <v>4432275</v>
      </c>
      <c r="L274" s="8">
        <f t="shared" si="68"/>
        <v>68.042293521645689</v>
      </c>
    </row>
    <row r="275" spans="1:12" ht="15" customHeight="1" x14ac:dyDescent="0.25">
      <c r="A275" s="52" t="s">
        <v>1188</v>
      </c>
      <c r="B275" s="52" t="s">
        <v>1189</v>
      </c>
      <c r="C275" s="49">
        <v>2616700</v>
      </c>
      <c r="D275" s="11">
        <f t="shared" si="66"/>
        <v>2616700000</v>
      </c>
      <c r="E275" t="s">
        <v>14</v>
      </c>
      <c r="F275" s="20" t="s">
        <v>477</v>
      </c>
      <c r="G275" s="21">
        <f>SUM(G276:G285)</f>
        <v>367496333.80000001</v>
      </c>
      <c r="H275" s="21">
        <f>SUM(H276:H285)</f>
        <v>8023117</v>
      </c>
      <c r="I275" s="21">
        <f>SUM(I276:I285)</f>
        <v>330572813.06</v>
      </c>
      <c r="J275" s="21">
        <f>SUM(J276:J285)</f>
        <v>690046029.86000001</v>
      </c>
      <c r="K275" s="11">
        <f t="shared" si="67"/>
        <v>-1926653970.1399999</v>
      </c>
      <c r="L275" s="8">
        <f t="shared" si="68"/>
        <v>-73.629150079871593</v>
      </c>
    </row>
    <row r="276" spans="1:12" ht="15" customHeight="1" x14ac:dyDescent="0.25">
      <c r="A276" s="52" t="s">
        <v>1190</v>
      </c>
      <c r="B276" s="52" t="s">
        <v>772</v>
      </c>
      <c r="C276" s="49">
        <v>101345</v>
      </c>
      <c r="D276" s="11">
        <f t="shared" si="66"/>
        <v>101345000</v>
      </c>
      <c r="E276" t="s">
        <v>14</v>
      </c>
      <c r="F276" s="4" t="s">
        <v>479</v>
      </c>
      <c r="G276" s="11">
        <v>58587931</v>
      </c>
      <c r="H276" s="11">
        <v>8023117</v>
      </c>
      <c r="I276" s="11">
        <v>7633350</v>
      </c>
      <c r="J276" s="11">
        <f t="shared" ref="J276:J281" si="70">G276+I276-H276</f>
        <v>58198164</v>
      </c>
      <c r="K276" s="11">
        <f t="shared" si="67"/>
        <v>-43146836</v>
      </c>
      <c r="L276" s="8">
        <f t="shared" si="68"/>
        <v>-42.574212837337804</v>
      </c>
    </row>
    <row r="277" spans="1:12" ht="15" customHeight="1" x14ac:dyDescent="0.25">
      <c r="A277" s="52"/>
      <c r="B277" s="52"/>
      <c r="C277" s="49"/>
      <c r="D277" s="11">
        <f t="shared" si="66"/>
        <v>0</v>
      </c>
      <c r="E277" t="s">
        <v>14</v>
      </c>
      <c r="F277" s="4" t="s">
        <v>480</v>
      </c>
      <c r="G277" s="11">
        <v>197000</v>
      </c>
      <c r="H277" s="11">
        <v>0</v>
      </c>
      <c r="I277" s="11">
        <v>491810</v>
      </c>
      <c r="J277" s="11">
        <f>G277+I277-H277</f>
        <v>688810</v>
      </c>
      <c r="K277" s="11">
        <f t="shared" si="67"/>
        <v>688810</v>
      </c>
      <c r="L277" s="8">
        <v>100</v>
      </c>
    </row>
    <row r="278" spans="1:12" ht="15" customHeight="1" x14ac:dyDescent="0.25">
      <c r="A278" s="52" t="s">
        <v>1192</v>
      </c>
      <c r="B278" s="52" t="s">
        <v>776</v>
      </c>
      <c r="C278" s="49">
        <v>28852</v>
      </c>
      <c r="D278" s="11">
        <f t="shared" si="66"/>
        <v>28852000</v>
      </c>
      <c r="E278" t="s">
        <v>14</v>
      </c>
      <c r="F278" s="4" t="s">
        <v>481</v>
      </c>
      <c r="G278" s="11">
        <v>33792108</v>
      </c>
      <c r="H278" s="11">
        <v>0</v>
      </c>
      <c r="I278" s="11">
        <v>11563800</v>
      </c>
      <c r="J278" s="11">
        <f>G278+I278-H278</f>
        <v>45355908</v>
      </c>
      <c r="K278" s="11">
        <f t="shared" si="67"/>
        <v>16503908</v>
      </c>
      <c r="L278" s="8">
        <f t="shared" si="68"/>
        <v>57.201954803826425</v>
      </c>
    </row>
    <row r="279" spans="1:12" ht="15" customHeight="1" x14ac:dyDescent="0.25">
      <c r="A279" s="52" t="s">
        <v>1193</v>
      </c>
      <c r="B279" s="52" t="s">
        <v>1062</v>
      </c>
      <c r="C279" s="49">
        <v>2917</v>
      </c>
      <c r="D279" s="11">
        <f t="shared" si="66"/>
        <v>2917000</v>
      </c>
      <c r="E279" t="s">
        <v>14</v>
      </c>
      <c r="F279" s="4" t="s">
        <v>483</v>
      </c>
      <c r="G279" s="11">
        <v>13719000</v>
      </c>
      <c r="H279" s="11">
        <v>0</v>
      </c>
      <c r="I279" s="11">
        <v>3026000</v>
      </c>
      <c r="J279" s="11">
        <f>G279+I279-H279</f>
        <v>16745000</v>
      </c>
      <c r="K279" s="11">
        <f t="shared" si="67"/>
        <v>13828000</v>
      </c>
      <c r="L279" s="8">
        <f t="shared" si="68"/>
        <v>474.04868015083991</v>
      </c>
    </row>
    <row r="280" spans="1:12" ht="15" customHeight="1" x14ac:dyDescent="0.25">
      <c r="A280" s="52" t="s">
        <v>1194</v>
      </c>
      <c r="B280" s="52" t="s">
        <v>1195</v>
      </c>
      <c r="C280" s="49">
        <v>2040912</v>
      </c>
      <c r="D280" s="11">
        <f t="shared" si="66"/>
        <v>2040912000</v>
      </c>
      <c r="K280" s="11">
        <f t="shared" si="67"/>
        <v>-2040912000</v>
      </c>
      <c r="L280" s="8">
        <f t="shared" si="68"/>
        <v>-100</v>
      </c>
    </row>
    <row r="281" spans="1:12" ht="15" customHeight="1" x14ac:dyDescent="0.25">
      <c r="A281" s="52" t="s">
        <v>1196</v>
      </c>
      <c r="B281" s="52" t="s">
        <v>778</v>
      </c>
      <c r="C281" s="49">
        <v>353059</v>
      </c>
      <c r="D281" s="11">
        <f t="shared" si="66"/>
        <v>353059000</v>
      </c>
      <c r="E281" t="s">
        <v>14</v>
      </c>
      <c r="F281" s="4" t="s">
        <v>484</v>
      </c>
      <c r="G281" s="11">
        <v>0</v>
      </c>
      <c r="H281" s="11">
        <v>0</v>
      </c>
      <c r="I281" s="11">
        <v>252561972.25999999</v>
      </c>
      <c r="J281" s="11">
        <f t="shared" si="70"/>
        <v>252561972.25999999</v>
      </c>
      <c r="K281" s="11">
        <f t="shared" si="67"/>
        <v>-100497027.74000001</v>
      </c>
      <c r="L281" s="8">
        <f t="shared" si="68"/>
        <v>-28.464655408869341</v>
      </c>
    </row>
    <row r="282" spans="1:12" ht="15" customHeight="1" x14ac:dyDescent="0.25">
      <c r="A282" s="52"/>
      <c r="B282" s="52"/>
      <c r="C282" s="49"/>
      <c r="D282" s="11">
        <f t="shared" si="66"/>
        <v>0</v>
      </c>
      <c r="E282" t="s">
        <v>14</v>
      </c>
      <c r="F282" s="4" t="s">
        <v>485</v>
      </c>
      <c r="G282" s="11">
        <v>222173746.18000001</v>
      </c>
      <c r="H282" s="11">
        <v>0</v>
      </c>
      <c r="I282" s="11">
        <v>2153117</v>
      </c>
      <c r="J282" s="11">
        <f>G282+I282-H282</f>
        <v>224326863.18000001</v>
      </c>
      <c r="K282" s="11">
        <f t="shared" si="67"/>
        <v>224326863.18000001</v>
      </c>
      <c r="L282" s="8">
        <v>100</v>
      </c>
    </row>
    <row r="283" spans="1:12" ht="15" customHeight="1" x14ac:dyDescent="0.25">
      <c r="A283" s="52" t="s">
        <v>1197</v>
      </c>
      <c r="B283" s="52" t="s">
        <v>780</v>
      </c>
      <c r="C283" s="49">
        <v>75403</v>
      </c>
      <c r="D283" s="11">
        <f t="shared" si="66"/>
        <v>75403000</v>
      </c>
      <c r="E283" t="s">
        <v>14</v>
      </c>
      <c r="F283" s="4" t="s">
        <v>486</v>
      </c>
      <c r="G283" s="11">
        <v>25734155.699999999</v>
      </c>
      <c r="H283" s="11">
        <v>0</v>
      </c>
      <c r="I283" s="11">
        <v>25937809.800000001</v>
      </c>
      <c r="J283" s="11">
        <f>G283+I283-H283</f>
        <v>51671965.5</v>
      </c>
      <c r="K283" s="11">
        <f t="shared" si="67"/>
        <v>-23731034.5</v>
      </c>
      <c r="L283" s="8">
        <f t="shared" si="68"/>
        <v>-31.472268344760817</v>
      </c>
    </row>
    <row r="284" spans="1:12" ht="15" customHeight="1" x14ac:dyDescent="0.25">
      <c r="A284" s="52" t="s">
        <v>1198</v>
      </c>
      <c r="B284" s="52" t="s">
        <v>782</v>
      </c>
      <c r="C284" s="49">
        <v>13713</v>
      </c>
      <c r="D284" s="11">
        <f t="shared" si="66"/>
        <v>13713000</v>
      </c>
      <c r="E284" t="s">
        <v>14</v>
      </c>
      <c r="F284" s="4" t="s">
        <v>487</v>
      </c>
      <c r="G284" s="11">
        <v>12737018</v>
      </c>
      <c r="H284" s="11">
        <v>0</v>
      </c>
      <c r="I284" s="11">
        <v>26938954</v>
      </c>
      <c r="J284" s="11">
        <f>G284+I284-H284</f>
        <v>39675972</v>
      </c>
      <c r="K284" s="11">
        <f t="shared" si="67"/>
        <v>25962972</v>
      </c>
      <c r="L284" s="8">
        <f t="shared" si="68"/>
        <v>189.33108728943338</v>
      </c>
    </row>
    <row r="285" spans="1:12" ht="15" customHeight="1" x14ac:dyDescent="0.25">
      <c r="A285" s="52" t="s">
        <v>1199</v>
      </c>
      <c r="B285" s="52" t="s">
        <v>489</v>
      </c>
      <c r="C285" s="49">
        <v>499</v>
      </c>
      <c r="D285" s="11">
        <f t="shared" si="66"/>
        <v>499000</v>
      </c>
      <c r="E285" t="s">
        <v>14</v>
      </c>
      <c r="F285" s="4" t="s">
        <v>488</v>
      </c>
      <c r="G285" s="11">
        <v>555374.92000000004</v>
      </c>
      <c r="H285" s="11">
        <v>0</v>
      </c>
      <c r="I285" s="11">
        <v>266000</v>
      </c>
      <c r="J285" s="11">
        <f>G285+I285-H285</f>
        <v>821374.92</v>
      </c>
      <c r="K285" s="11">
        <f t="shared" si="67"/>
        <v>322374.92000000004</v>
      </c>
      <c r="L285" s="8">
        <f t="shared" si="68"/>
        <v>64.604192384769547</v>
      </c>
    </row>
    <row r="286" spans="1:12" ht="15" customHeight="1" x14ac:dyDescent="0.25">
      <c r="A286" s="52" t="s">
        <v>1432</v>
      </c>
      <c r="B286" s="52" t="s">
        <v>1433</v>
      </c>
      <c r="C286" s="49">
        <v>-5124</v>
      </c>
      <c r="D286" s="11">
        <f t="shared" si="66"/>
        <v>-5124000</v>
      </c>
      <c r="E286" t="s">
        <v>14</v>
      </c>
      <c r="F286" s="20" t="s">
        <v>490</v>
      </c>
      <c r="G286" s="21">
        <f>SUM(G287:G288)</f>
        <v>0</v>
      </c>
      <c r="H286" s="21">
        <f>SUM(H287:H288)</f>
        <v>5688608</v>
      </c>
      <c r="I286" s="21">
        <f>SUM(I287:I288)</f>
        <v>0</v>
      </c>
      <c r="J286" s="21">
        <f>SUM(J287:J288)</f>
        <v>-5688608</v>
      </c>
      <c r="K286" s="11">
        <f t="shared" si="67"/>
        <v>-564608</v>
      </c>
      <c r="L286" s="8">
        <f t="shared" si="68"/>
        <v>11.018891491022639</v>
      </c>
    </row>
    <row r="287" spans="1:12" ht="15" customHeight="1" x14ac:dyDescent="0.25">
      <c r="A287" s="52" t="s">
        <v>1434</v>
      </c>
      <c r="B287" s="52" t="s">
        <v>740</v>
      </c>
      <c r="C287" s="49">
        <v>-5124</v>
      </c>
      <c r="D287" s="11">
        <f t="shared" si="66"/>
        <v>-5124000</v>
      </c>
      <c r="F287" s="4" t="s">
        <v>492</v>
      </c>
      <c r="G287" s="11">
        <v>0</v>
      </c>
      <c r="H287" s="11">
        <v>5261075</v>
      </c>
      <c r="I287" s="11">
        <v>0</v>
      </c>
      <c r="J287" s="11">
        <f>G287+I287-H287</f>
        <v>-5261075</v>
      </c>
      <c r="K287" s="11">
        <f t="shared" si="67"/>
        <v>-137075</v>
      </c>
      <c r="L287" s="8">
        <f t="shared" si="68"/>
        <v>2.6751561280249803</v>
      </c>
    </row>
    <row r="288" spans="1:12" ht="15" customHeight="1" x14ac:dyDescent="0.25">
      <c r="A288" s="52"/>
      <c r="B288" s="52"/>
      <c r="C288" s="49"/>
      <c r="D288" s="11">
        <f t="shared" si="66"/>
        <v>0</v>
      </c>
      <c r="E288" t="s">
        <v>14</v>
      </c>
      <c r="F288" s="4" t="s">
        <v>493</v>
      </c>
      <c r="G288" s="11">
        <v>0</v>
      </c>
      <c r="H288" s="11">
        <v>427533</v>
      </c>
      <c r="I288" s="11">
        <v>0</v>
      </c>
      <c r="J288" s="11">
        <f>G288+I288-H288</f>
        <v>-427533</v>
      </c>
      <c r="K288" s="11">
        <f t="shared" si="67"/>
        <v>-427533</v>
      </c>
      <c r="L288" s="8">
        <v>100</v>
      </c>
    </row>
    <row r="289" spans="1:12" ht="15" customHeight="1" x14ac:dyDescent="0.25">
      <c r="A289" s="52" t="s">
        <v>1200</v>
      </c>
      <c r="B289" s="52" t="s">
        <v>1201</v>
      </c>
      <c r="C289" s="49">
        <v>12971189</v>
      </c>
      <c r="D289" s="11">
        <f t="shared" si="66"/>
        <v>12971189000</v>
      </c>
      <c r="E289" t="s">
        <v>14</v>
      </c>
      <c r="F289" s="15">
        <v>4.4000000000000004</v>
      </c>
      <c r="G289" s="16">
        <f>G290+G298+G301+G304</f>
        <v>9763206833.25</v>
      </c>
      <c r="H289" s="16">
        <f>H290+H298+H301+H304</f>
        <v>167021005</v>
      </c>
      <c r="I289" s="16">
        <f>I290+I298+I301+I304</f>
        <v>2754812565.8000002</v>
      </c>
      <c r="J289" s="16">
        <f>J290+J298+J301+J304</f>
        <v>12350998394.049999</v>
      </c>
      <c r="K289" s="11">
        <f t="shared" si="67"/>
        <v>-620190605.95000076</v>
      </c>
      <c r="L289" s="8">
        <f t="shared" si="68"/>
        <v>-4.7812934184368201</v>
      </c>
    </row>
    <row r="290" spans="1:12" ht="15" customHeight="1" x14ac:dyDescent="0.25">
      <c r="A290" s="52" t="s">
        <v>1202</v>
      </c>
      <c r="B290" s="52" t="s">
        <v>1203</v>
      </c>
      <c r="C290" s="49">
        <v>8469263</v>
      </c>
      <c r="D290" s="11">
        <f t="shared" si="66"/>
        <v>8469263000</v>
      </c>
      <c r="E290" t="s">
        <v>14</v>
      </c>
      <c r="F290" s="20" t="s">
        <v>495</v>
      </c>
      <c r="G290" s="21">
        <f>SUM(G291:G297)</f>
        <v>6050435554.5500002</v>
      </c>
      <c r="H290" s="21">
        <f t="shared" ref="H290:J290" si="71">SUM(H291:H297)</f>
        <v>5</v>
      </c>
      <c r="I290" s="21">
        <f t="shared" si="71"/>
        <v>1713068763</v>
      </c>
      <c r="J290" s="21">
        <f t="shared" si="71"/>
        <v>7763504312.5500002</v>
      </c>
      <c r="K290" s="11">
        <f t="shared" si="67"/>
        <v>-705758687.44999981</v>
      </c>
      <c r="L290" s="8">
        <f t="shared" si="68"/>
        <v>-8.3331771306428895</v>
      </c>
    </row>
    <row r="291" spans="1:12" ht="15" customHeight="1" x14ac:dyDescent="0.25">
      <c r="A291" s="52" t="s">
        <v>1204</v>
      </c>
      <c r="B291" s="52" t="s">
        <v>1205</v>
      </c>
      <c r="C291" s="49">
        <v>3022905</v>
      </c>
      <c r="D291" s="11">
        <f t="shared" si="66"/>
        <v>3022905000</v>
      </c>
      <c r="E291" t="s">
        <v>14</v>
      </c>
      <c r="F291" s="4" t="s">
        <v>497</v>
      </c>
      <c r="G291" s="11">
        <v>2264076552.5500002</v>
      </c>
      <c r="H291" s="11">
        <v>5</v>
      </c>
      <c r="I291" s="11">
        <v>695588470</v>
      </c>
      <c r="J291" s="11">
        <f t="shared" ref="J291:J297" si="72">G291+I291-H291</f>
        <v>2959665017.5500002</v>
      </c>
      <c r="K291" s="11">
        <f t="shared" si="67"/>
        <v>-63239982.449999809</v>
      </c>
      <c r="L291" s="8">
        <f t="shared" si="68"/>
        <v>-2.0920267904548706</v>
      </c>
    </row>
    <row r="292" spans="1:12" ht="15" customHeight="1" x14ac:dyDescent="0.25">
      <c r="A292" s="52" t="s">
        <v>1206</v>
      </c>
      <c r="B292" s="52" t="s">
        <v>1207</v>
      </c>
      <c r="C292" s="49">
        <v>783661</v>
      </c>
      <c r="D292" s="11">
        <f t="shared" si="66"/>
        <v>783661000</v>
      </c>
      <c r="E292" t="s">
        <v>14</v>
      </c>
      <c r="F292" s="4" t="s">
        <v>499</v>
      </c>
      <c r="G292" s="11">
        <v>640374179</v>
      </c>
      <c r="H292" s="11">
        <v>0</v>
      </c>
      <c r="I292" s="11">
        <v>111358634</v>
      </c>
      <c r="J292" s="11">
        <f t="shared" si="72"/>
        <v>751732813</v>
      </c>
      <c r="K292" s="11">
        <f t="shared" si="67"/>
        <v>-31928187</v>
      </c>
      <c r="L292" s="8">
        <f t="shared" si="68"/>
        <v>-4.0742345223253418</v>
      </c>
    </row>
    <row r="293" spans="1:12" ht="15" customHeight="1" x14ac:dyDescent="0.25">
      <c r="A293" s="52" t="s">
        <v>1208</v>
      </c>
      <c r="B293" s="52" t="s">
        <v>1209</v>
      </c>
      <c r="C293" s="49">
        <v>3447380</v>
      </c>
      <c r="D293" s="11">
        <f t="shared" si="66"/>
        <v>3447380000</v>
      </c>
      <c r="E293" t="s">
        <v>14</v>
      </c>
      <c r="F293" s="4" t="s">
        <v>501</v>
      </c>
      <c r="G293" s="11">
        <v>2203505784</v>
      </c>
      <c r="H293" s="11">
        <v>0</v>
      </c>
      <c r="I293" s="11">
        <v>679188482</v>
      </c>
      <c r="J293" s="11">
        <f t="shared" si="72"/>
        <v>2882694266</v>
      </c>
      <c r="K293" s="11">
        <f t="shared" si="67"/>
        <v>-564685734</v>
      </c>
      <c r="L293" s="8">
        <f t="shared" si="68"/>
        <v>-16.380141846851814</v>
      </c>
    </row>
    <row r="294" spans="1:12" ht="15" customHeight="1" x14ac:dyDescent="0.25">
      <c r="A294" s="52" t="s">
        <v>1210</v>
      </c>
      <c r="B294" s="52" t="s">
        <v>1211</v>
      </c>
      <c r="C294" s="49">
        <v>167401</v>
      </c>
      <c r="D294" s="11">
        <f t="shared" si="66"/>
        <v>167401000</v>
      </c>
      <c r="E294" t="s">
        <v>14</v>
      </c>
      <c r="F294" s="4" t="s">
        <v>503</v>
      </c>
      <c r="G294" s="11">
        <v>108507269</v>
      </c>
      <c r="H294" s="11">
        <v>0</v>
      </c>
      <c r="I294" s="11">
        <v>0</v>
      </c>
      <c r="J294" s="11">
        <f t="shared" si="72"/>
        <v>108507269</v>
      </c>
      <c r="K294" s="11">
        <f t="shared" si="67"/>
        <v>-58893731</v>
      </c>
      <c r="L294" s="8">
        <f t="shared" si="68"/>
        <v>-35.18123010017861</v>
      </c>
    </row>
    <row r="295" spans="1:12" ht="15" customHeight="1" x14ac:dyDescent="0.25">
      <c r="A295" s="52" t="s">
        <v>1212</v>
      </c>
      <c r="B295" s="52" t="s">
        <v>1213</v>
      </c>
      <c r="C295" s="49">
        <v>121262</v>
      </c>
      <c r="D295" s="11">
        <f t="shared" si="66"/>
        <v>121262000</v>
      </c>
      <c r="E295" t="s">
        <v>14</v>
      </c>
      <c r="F295" s="4" t="s">
        <v>505</v>
      </c>
      <c r="G295" s="11">
        <v>94137084</v>
      </c>
      <c r="H295" s="11">
        <v>0</v>
      </c>
      <c r="I295" s="11">
        <v>29034017</v>
      </c>
      <c r="J295" s="11">
        <f t="shared" si="72"/>
        <v>123171101</v>
      </c>
      <c r="K295" s="11">
        <f t="shared" si="67"/>
        <v>1909101</v>
      </c>
      <c r="L295" s="8">
        <f t="shared" si="68"/>
        <v>1.5743604756642642</v>
      </c>
    </row>
    <row r="296" spans="1:12" ht="15" customHeight="1" x14ac:dyDescent="0.25">
      <c r="A296" s="52" t="s">
        <v>1214</v>
      </c>
      <c r="B296" s="52" t="s">
        <v>1215</v>
      </c>
      <c r="C296" s="49">
        <v>827714</v>
      </c>
      <c r="D296" s="11">
        <f t="shared" si="66"/>
        <v>827714000</v>
      </c>
      <c r="E296" t="s">
        <v>14</v>
      </c>
      <c r="F296" s="4" t="s">
        <v>507</v>
      </c>
      <c r="G296" s="11">
        <v>644978592</v>
      </c>
      <c r="H296" s="11">
        <v>0</v>
      </c>
      <c r="I296" s="11">
        <v>197899160</v>
      </c>
      <c r="J296" s="11">
        <f t="shared" si="72"/>
        <v>842877752</v>
      </c>
      <c r="K296" s="11">
        <f t="shared" si="67"/>
        <v>15163752</v>
      </c>
      <c r="L296" s="8">
        <f t="shared" si="68"/>
        <v>1.8320038080786358</v>
      </c>
    </row>
    <row r="297" spans="1:12" ht="15" customHeight="1" x14ac:dyDescent="0.25">
      <c r="A297" s="52" t="s">
        <v>1216</v>
      </c>
      <c r="B297" s="52" t="s">
        <v>1217</v>
      </c>
      <c r="C297" s="49">
        <v>98940</v>
      </c>
      <c r="D297" s="11">
        <f t="shared" si="66"/>
        <v>98940000</v>
      </c>
      <c r="E297" t="s">
        <v>14</v>
      </c>
      <c r="F297" s="4" t="s">
        <v>508</v>
      </c>
      <c r="G297" s="11">
        <v>94856094</v>
      </c>
      <c r="H297" s="11">
        <v>0</v>
      </c>
      <c r="I297" s="11">
        <v>0</v>
      </c>
      <c r="J297" s="11">
        <f t="shared" si="72"/>
        <v>94856094</v>
      </c>
      <c r="K297" s="11">
        <f t="shared" si="67"/>
        <v>-4083906</v>
      </c>
      <c r="L297" s="8">
        <f t="shared" si="68"/>
        <v>-4.1276591873862944</v>
      </c>
    </row>
    <row r="298" spans="1:12" ht="15" customHeight="1" x14ac:dyDescent="0.25">
      <c r="A298" s="52" t="s">
        <v>1218</v>
      </c>
      <c r="B298" s="52" t="s">
        <v>790</v>
      </c>
      <c r="C298" s="49">
        <v>558025</v>
      </c>
      <c r="D298" s="11">
        <f t="shared" si="66"/>
        <v>558025000</v>
      </c>
      <c r="E298" t="s">
        <v>14</v>
      </c>
      <c r="F298" s="20" t="s">
        <v>509</v>
      </c>
      <c r="G298" s="21">
        <f>SUM(G299:G300)</f>
        <v>542442668.28999996</v>
      </c>
      <c r="H298" s="21">
        <f>SUM(H299:H300)</f>
        <v>0</v>
      </c>
      <c r="I298" s="21">
        <f>SUM(I299:I300)</f>
        <v>192671365.39999998</v>
      </c>
      <c r="J298" s="21">
        <f>SUM(J299:J300)</f>
        <v>735114033.69000006</v>
      </c>
      <c r="K298" s="11">
        <f t="shared" si="67"/>
        <v>177089033.69000006</v>
      </c>
      <c r="L298" s="8">
        <f t="shared" si="68"/>
        <v>31.734964148559666</v>
      </c>
    </row>
    <row r="299" spans="1:12" ht="15" customHeight="1" x14ac:dyDescent="0.25">
      <c r="A299" s="52" t="s">
        <v>1435</v>
      </c>
      <c r="B299" s="52" t="s">
        <v>1436</v>
      </c>
      <c r="C299" s="49">
        <v>0</v>
      </c>
      <c r="D299" s="11">
        <f t="shared" si="66"/>
        <v>0</v>
      </c>
      <c r="E299" t="s">
        <v>14</v>
      </c>
      <c r="F299" s="4" t="s">
        <v>511</v>
      </c>
      <c r="G299" s="11">
        <v>384857351.49000001</v>
      </c>
      <c r="H299" s="11">
        <v>0</v>
      </c>
      <c r="I299" s="11">
        <f>106643320.82+45948434.94</f>
        <v>152591755.75999999</v>
      </c>
      <c r="J299" s="11">
        <f>G299+I299-H299</f>
        <v>537449107.25</v>
      </c>
      <c r="K299" s="11">
        <f t="shared" si="67"/>
        <v>537449107.25</v>
      </c>
      <c r="L299" s="8">
        <v>100</v>
      </c>
    </row>
    <row r="300" spans="1:12" ht="15" customHeight="1" x14ac:dyDescent="0.25">
      <c r="A300" s="52" t="s">
        <v>1219</v>
      </c>
      <c r="B300" s="52" t="s">
        <v>1220</v>
      </c>
      <c r="C300" s="49">
        <v>368389</v>
      </c>
      <c r="D300" s="11">
        <f t="shared" si="66"/>
        <v>368389000</v>
      </c>
      <c r="E300" t="s">
        <v>14</v>
      </c>
      <c r="F300" s="4" t="s">
        <v>512</v>
      </c>
      <c r="G300" s="11">
        <v>157585316.80000001</v>
      </c>
      <c r="H300" s="11">
        <v>0</v>
      </c>
      <c r="I300" s="11">
        <v>40079609.640000001</v>
      </c>
      <c r="J300" s="11">
        <f>G300+I300-H300</f>
        <v>197664926.44</v>
      </c>
      <c r="K300" s="11">
        <f t="shared" si="67"/>
        <v>-170724073.56</v>
      </c>
      <c r="L300" s="8">
        <f t="shared" si="68"/>
        <v>-46.343423272681868</v>
      </c>
    </row>
    <row r="301" spans="1:12" ht="15" customHeight="1" x14ac:dyDescent="0.25">
      <c r="A301" s="52" t="s">
        <v>1221</v>
      </c>
      <c r="B301" s="52" t="s">
        <v>1222</v>
      </c>
      <c r="C301" s="49">
        <v>189636</v>
      </c>
      <c r="D301" s="11">
        <f t="shared" si="66"/>
        <v>189636000</v>
      </c>
      <c r="E301" t="s">
        <v>14</v>
      </c>
      <c r="F301" s="20" t="s">
        <v>514</v>
      </c>
      <c r="G301" s="21">
        <f>SUM(G302)</f>
        <v>2109084758.4300001</v>
      </c>
      <c r="H301" s="21">
        <f t="shared" ref="H301:J301" si="73">SUM(H302)</f>
        <v>0</v>
      </c>
      <c r="I301" s="21">
        <f t="shared" si="73"/>
        <v>801788324.39999998</v>
      </c>
      <c r="J301" s="21">
        <f t="shared" si="73"/>
        <v>2910873082.8299999</v>
      </c>
      <c r="K301" s="11">
        <f t="shared" si="67"/>
        <v>2721237082.8299999</v>
      </c>
      <c r="L301" s="8">
        <f t="shared" si="68"/>
        <v>1434.9791615674239</v>
      </c>
    </row>
    <row r="302" spans="1:12" ht="15" customHeight="1" x14ac:dyDescent="0.25">
      <c r="A302" s="52" t="s">
        <v>1223</v>
      </c>
      <c r="B302" s="52" t="s">
        <v>1224</v>
      </c>
      <c r="C302" s="49">
        <v>2382447</v>
      </c>
      <c r="D302" s="11">
        <f t="shared" si="66"/>
        <v>2382447000</v>
      </c>
      <c r="E302" t="s">
        <v>14</v>
      </c>
      <c r="F302" s="4" t="s">
        <v>516</v>
      </c>
      <c r="G302" s="11">
        <v>2109084758.4300001</v>
      </c>
      <c r="H302" s="11">
        <v>0</v>
      </c>
      <c r="I302" s="11">
        <v>801788324.39999998</v>
      </c>
      <c r="J302" s="11">
        <f>G302+I302-H302</f>
        <v>2910873082.8299999</v>
      </c>
      <c r="K302" s="11">
        <f t="shared" si="67"/>
        <v>528426082.82999992</v>
      </c>
      <c r="L302" s="8">
        <f t="shared" si="68"/>
        <v>22.179972223096669</v>
      </c>
    </row>
    <row r="303" spans="1:12" ht="15" customHeight="1" x14ac:dyDescent="0.25">
      <c r="A303" s="52" t="s">
        <v>1225</v>
      </c>
      <c r="B303" s="52" t="s">
        <v>1226</v>
      </c>
      <c r="C303" s="49">
        <v>2382447</v>
      </c>
      <c r="D303" s="11">
        <f t="shared" si="66"/>
        <v>2382447000</v>
      </c>
      <c r="K303" s="11">
        <f t="shared" si="67"/>
        <v>-2382447000</v>
      </c>
      <c r="L303" s="8">
        <f t="shared" si="68"/>
        <v>-100</v>
      </c>
    </row>
    <row r="304" spans="1:12" ht="15" customHeight="1" x14ac:dyDescent="0.25">
      <c r="A304" s="52" t="s">
        <v>1227</v>
      </c>
      <c r="B304" s="52" t="s">
        <v>792</v>
      </c>
      <c r="C304" s="49">
        <v>1561454</v>
      </c>
      <c r="D304" s="11">
        <f t="shared" si="66"/>
        <v>1561454000</v>
      </c>
      <c r="E304" t="s">
        <v>14</v>
      </c>
      <c r="F304" s="20" t="s">
        <v>518</v>
      </c>
      <c r="G304" s="21">
        <f>SUM(G305:G307)</f>
        <v>1061243851.98</v>
      </c>
      <c r="H304" s="21">
        <f>SUM(H305:H307)</f>
        <v>167021000</v>
      </c>
      <c r="I304" s="21">
        <f>SUM(I305:I307)</f>
        <v>47284113</v>
      </c>
      <c r="J304" s="21">
        <f>SUM(J305:J307)</f>
        <v>941506964.98000002</v>
      </c>
      <c r="K304" s="11">
        <f t="shared" si="67"/>
        <v>-619947035.01999998</v>
      </c>
      <c r="L304" s="8">
        <f t="shared" si="68"/>
        <v>-39.703189144220708</v>
      </c>
    </row>
    <row r="305" spans="1:12" ht="15" customHeight="1" x14ac:dyDescent="0.25">
      <c r="A305" s="52" t="s">
        <v>1228</v>
      </c>
      <c r="B305" s="52" t="s">
        <v>1229</v>
      </c>
      <c r="C305" s="49">
        <v>632132</v>
      </c>
      <c r="D305" s="11">
        <f t="shared" si="66"/>
        <v>632132000</v>
      </c>
      <c r="E305" t="s">
        <v>14</v>
      </c>
      <c r="F305" s="4" t="s">
        <v>519</v>
      </c>
      <c r="G305" s="11">
        <v>333169188.26999998</v>
      </c>
      <c r="H305" s="11">
        <v>0</v>
      </c>
      <c r="I305" s="11">
        <v>36500000</v>
      </c>
      <c r="J305" s="11">
        <f>G305+I305-H305</f>
        <v>369669188.26999998</v>
      </c>
      <c r="K305" s="11">
        <f t="shared" si="67"/>
        <v>-262462811.73000002</v>
      </c>
      <c r="L305" s="8">
        <f t="shared" si="68"/>
        <v>-41.520253954870185</v>
      </c>
    </row>
    <row r="306" spans="1:12" ht="15" customHeight="1" x14ac:dyDescent="0.25">
      <c r="A306" s="52" t="s">
        <v>1230</v>
      </c>
      <c r="B306" s="52" t="s">
        <v>1231</v>
      </c>
      <c r="C306" s="49">
        <v>929322</v>
      </c>
      <c r="D306" s="11">
        <f t="shared" si="66"/>
        <v>929322000</v>
      </c>
      <c r="E306" t="s">
        <v>14</v>
      </c>
      <c r="F306" s="4" t="s">
        <v>521</v>
      </c>
      <c r="G306" s="11">
        <v>522842612.70999998</v>
      </c>
      <c r="H306" s="11">
        <v>0</v>
      </c>
      <c r="I306" s="11">
        <v>0</v>
      </c>
      <c r="J306" s="11">
        <f>G306+I306-H306</f>
        <v>522842612.70999998</v>
      </c>
      <c r="K306" s="11">
        <f t="shared" si="67"/>
        <v>-406479387.29000002</v>
      </c>
      <c r="L306" s="8">
        <f t="shared" si="68"/>
        <v>-43.739348394851298</v>
      </c>
    </row>
    <row r="307" spans="1:12" ht="15" customHeight="1" x14ac:dyDescent="0.25">
      <c r="A307" s="52"/>
      <c r="B307" s="52"/>
      <c r="C307" s="49"/>
      <c r="D307" s="11">
        <f t="shared" si="66"/>
        <v>0</v>
      </c>
      <c r="E307" t="s">
        <v>14</v>
      </c>
      <c r="F307" s="4" t="s">
        <v>523</v>
      </c>
      <c r="G307" s="11">
        <v>205232051</v>
      </c>
      <c r="H307" s="11">
        <v>167021000</v>
      </c>
      <c r="I307" s="11">
        <v>10784113</v>
      </c>
      <c r="J307" s="11">
        <f>G307+I307-H307</f>
        <v>48995164</v>
      </c>
      <c r="K307" s="11">
        <f t="shared" si="67"/>
        <v>48995164</v>
      </c>
      <c r="L307" s="8">
        <v>100</v>
      </c>
    </row>
    <row r="308" spans="1:12" ht="15" customHeight="1" x14ac:dyDescent="0.25">
      <c r="A308" s="52" t="s">
        <v>1233</v>
      </c>
      <c r="B308" s="52" t="s">
        <v>1234</v>
      </c>
      <c r="C308" s="49">
        <v>833287</v>
      </c>
      <c r="D308" s="11">
        <f t="shared" si="66"/>
        <v>833287000</v>
      </c>
      <c r="E308" t="s">
        <v>14</v>
      </c>
      <c r="F308" s="15">
        <v>4.8</v>
      </c>
      <c r="G308" s="16">
        <f>G309+G312+G314+G318</f>
        <v>129407528.89999999</v>
      </c>
      <c r="H308" s="16">
        <f>H309+H312+H314+H318</f>
        <v>7559256</v>
      </c>
      <c r="I308" s="16">
        <f>I309+I312+I314+I318</f>
        <v>577457343.70999992</v>
      </c>
      <c r="J308" s="16">
        <f>J309+J312+J314+J318</f>
        <v>699305616.6099999</v>
      </c>
      <c r="K308" s="11">
        <f t="shared" si="67"/>
        <v>-133981383.3900001</v>
      </c>
      <c r="L308" s="8">
        <f t="shared" si="68"/>
        <v>-16.078659980294919</v>
      </c>
    </row>
    <row r="309" spans="1:12" ht="15" customHeight="1" x14ac:dyDescent="0.25">
      <c r="A309" s="52" t="s">
        <v>1235</v>
      </c>
      <c r="B309" s="52" t="s">
        <v>1236</v>
      </c>
      <c r="C309" s="49">
        <v>365593</v>
      </c>
      <c r="D309" s="11">
        <f t="shared" si="66"/>
        <v>365593000</v>
      </c>
      <c r="E309" t="s">
        <v>14</v>
      </c>
      <c r="F309" s="20" t="s">
        <v>525</v>
      </c>
      <c r="G309" s="21">
        <f>SUM(G310:G311)</f>
        <v>75175093.819999993</v>
      </c>
      <c r="H309" s="21">
        <f>SUM(H310:H311)</f>
        <v>1400256</v>
      </c>
      <c r="I309" s="21">
        <f>SUM(I310:I311)</f>
        <v>492249982.09999996</v>
      </c>
      <c r="J309" s="21">
        <f>SUM(J310:J311)</f>
        <v>566024819.91999996</v>
      </c>
      <c r="K309" s="11">
        <f t="shared" si="67"/>
        <v>200431819.91999996</v>
      </c>
      <c r="L309" s="8">
        <f t="shared" si="68"/>
        <v>54.823757544591928</v>
      </c>
    </row>
    <row r="310" spans="1:12" ht="15" customHeight="1" x14ac:dyDescent="0.25">
      <c r="A310" s="52" t="s">
        <v>1237</v>
      </c>
      <c r="B310" s="52" t="s">
        <v>1238</v>
      </c>
      <c r="C310" s="49">
        <v>91960</v>
      </c>
      <c r="D310" s="11">
        <f t="shared" si="66"/>
        <v>91960000</v>
      </c>
      <c r="E310" t="s">
        <v>14</v>
      </c>
      <c r="F310" s="4" t="s">
        <v>528</v>
      </c>
      <c r="G310" s="11">
        <v>71828632.859999999</v>
      </c>
      <c r="H310" s="11">
        <v>1400256</v>
      </c>
      <c r="I310" s="11">
        <v>26934335.27</v>
      </c>
      <c r="J310" s="11">
        <f>G310+I310-H310</f>
        <v>97362712.129999995</v>
      </c>
      <c r="K310" s="11">
        <f t="shared" si="67"/>
        <v>5402712.1299999952</v>
      </c>
      <c r="L310" s="8">
        <f t="shared" si="68"/>
        <v>5.8750675619834656</v>
      </c>
    </row>
    <row r="311" spans="1:12" ht="15" customHeight="1" x14ac:dyDescent="0.25">
      <c r="A311" s="52" t="s">
        <v>1239</v>
      </c>
      <c r="B311" s="52" t="s">
        <v>1240</v>
      </c>
      <c r="C311" s="49">
        <v>273633</v>
      </c>
      <c r="D311" s="11">
        <f t="shared" si="66"/>
        <v>273633000</v>
      </c>
      <c r="E311" t="s">
        <v>14</v>
      </c>
      <c r="F311" s="4" t="s">
        <v>530</v>
      </c>
      <c r="G311" s="11">
        <v>3346460.96</v>
      </c>
      <c r="H311" s="11">
        <v>0</v>
      </c>
      <c r="I311" s="11">
        <v>465315646.82999998</v>
      </c>
      <c r="J311" s="11">
        <f>G311+I311-H311</f>
        <v>468662107.78999996</v>
      </c>
      <c r="K311" s="11">
        <f t="shared" si="67"/>
        <v>195029107.78999996</v>
      </c>
      <c r="L311" s="8">
        <f t="shared" si="68"/>
        <v>71.273971995336808</v>
      </c>
    </row>
    <row r="312" spans="1:12" ht="15" customHeight="1" x14ac:dyDescent="0.25">
      <c r="A312" s="52" t="s">
        <v>1241</v>
      </c>
      <c r="B312" s="52" t="s">
        <v>1242</v>
      </c>
      <c r="C312" s="49">
        <v>53883</v>
      </c>
      <c r="D312" s="11">
        <f t="shared" si="66"/>
        <v>53883000</v>
      </c>
      <c r="E312" t="s">
        <v>14</v>
      </c>
      <c r="F312" s="20" t="s">
        <v>532</v>
      </c>
      <c r="G312" s="21">
        <f>SUM(G313)</f>
        <v>51929684.030000001</v>
      </c>
      <c r="H312" s="21">
        <f t="shared" ref="H312:J312" si="74">SUM(H313)</f>
        <v>6159000</v>
      </c>
      <c r="I312" s="21">
        <f t="shared" si="74"/>
        <v>85166598.609999999</v>
      </c>
      <c r="J312" s="21">
        <f t="shared" si="74"/>
        <v>130937282.63999999</v>
      </c>
      <c r="K312" s="11">
        <f t="shared" si="67"/>
        <v>77054282.639999986</v>
      </c>
      <c r="L312" s="8">
        <f t="shared" si="68"/>
        <v>143.00295573743105</v>
      </c>
    </row>
    <row r="313" spans="1:12" ht="15" customHeight="1" x14ac:dyDescent="0.25">
      <c r="A313" s="52" t="s">
        <v>1243</v>
      </c>
      <c r="B313" s="52" t="s">
        <v>1242</v>
      </c>
      <c r="C313" s="49">
        <v>53883</v>
      </c>
      <c r="D313" s="11">
        <f t="shared" si="66"/>
        <v>53883000</v>
      </c>
      <c r="E313" t="s">
        <v>14</v>
      </c>
      <c r="F313" s="4" t="s">
        <v>534</v>
      </c>
      <c r="G313" s="11">
        <v>51929684.030000001</v>
      </c>
      <c r="H313" s="11">
        <v>6159000</v>
      </c>
      <c r="I313" s="11">
        <f>69974847.61+15191751</f>
        <v>85166598.609999999</v>
      </c>
      <c r="J313" s="11">
        <f>G313+I313-H313</f>
        <v>130937282.63999999</v>
      </c>
      <c r="K313" s="11">
        <f t="shared" si="67"/>
        <v>77054282.639999986</v>
      </c>
      <c r="L313" s="8">
        <f t="shared" si="68"/>
        <v>143.00295573743105</v>
      </c>
    </row>
    <row r="314" spans="1:12" ht="15" customHeight="1" x14ac:dyDescent="0.25">
      <c r="A314" s="52" t="s">
        <v>1244</v>
      </c>
      <c r="B314" s="52" t="s">
        <v>1245</v>
      </c>
      <c r="C314" s="49">
        <v>5123</v>
      </c>
      <c r="D314" s="11">
        <f t="shared" si="66"/>
        <v>5123000</v>
      </c>
      <c r="E314" t="s">
        <v>14</v>
      </c>
      <c r="F314" s="20" t="s">
        <v>535</v>
      </c>
      <c r="G314" s="21">
        <f>SUM(G315:G317)</f>
        <v>2301679.0499999998</v>
      </c>
      <c r="H314" s="21">
        <f>SUM(H315:H317)</f>
        <v>0</v>
      </c>
      <c r="I314" s="21">
        <f>SUM(I315:I317)</f>
        <v>2619</v>
      </c>
      <c r="J314" s="21">
        <f>SUM(J315:J317)</f>
        <v>2304298.0499999998</v>
      </c>
      <c r="K314" s="11">
        <f t="shared" si="67"/>
        <v>-2818701.95</v>
      </c>
      <c r="L314" s="8">
        <f t="shared" si="68"/>
        <v>-55.020533866874878</v>
      </c>
    </row>
    <row r="315" spans="1:12" ht="15" customHeight="1" x14ac:dyDescent="0.25">
      <c r="A315" s="52" t="s">
        <v>1246</v>
      </c>
      <c r="B315" s="52" t="s">
        <v>1247</v>
      </c>
      <c r="C315" s="49">
        <v>68</v>
      </c>
      <c r="D315" s="11">
        <f t="shared" si="66"/>
        <v>68000</v>
      </c>
      <c r="E315" t="s">
        <v>14</v>
      </c>
      <c r="F315" s="4" t="s">
        <v>537</v>
      </c>
      <c r="G315" s="11">
        <v>347114.05</v>
      </c>
      <c r="H315" s="11">
        <v>0</v>
      </c>
      <c r="I315" s="11">
        <v>2619</v>
      </c>
      <c r="J315" s="11">
        <f>G315+I315-H315</f>
        <v>349733.05</v>
      </c>
      <c r="K315" s="11">
        <f t="shared" si="67"/>
        <v>281733.05</v>
      </c>
      <c r="L315" s="8">
        <f t="shared" si="68"/>
        <v>414.31330882352944</v>
      </c>
    </row>
    <row r="316" spans="1:12" ht="15" customHeight="1" x14ac:dyDescent="0.25">
      <c r="A316" s="52"/>
      <c r="B316" s="52"/>
      <c r="C316" s="49"/>
      <c r="D316" s="11">
        <f t="shared" si="66"/>
        <v>0</v>
      </c>
      <c r="E316" t="s">
        <v>14</v>
      </c>
      <c r="F316" s="4" t="s">
        <v>539</v>
      </c>
      <c r="G316" s="11">
        <v>3181</v>
      </c>
      <c r="H316" s="11">
        <v>0</v>
      </c>
      <c r="I316" s="11">
        <v>0</v>
      </c>
      <c r="J316" s="11">
        <f>G316+I316-H316</f>
        <v>3181</v>
      </c>
      <c r="K316" s="11">
        <f t="shared" si="67"/>
        <v>3181</v>
      </c>
      <c r="L316" s="8">
        <v>100</v>
      </c>
    </row>
    <row r="317" spans="1:12" ht="15" customHeight="1" x14ac:dyDescent="0.25">
      <c r="A317" s="52" t="s">
        <v>1250</v>
      </c>
      <c r="B317" s="52" t="s">
        <v>1251</v>
      </c>
      <c r="C317" s="49">
        <v>5055</v>
      </c>
      <c r="D317" s="11">
        <f t="shared" si="66"/>
        <v>5055000</v>
      </c>
      <c r="E317" t="s">
        <v>14</v>
      </c>
      <c r="F317" s="4" t="s">
        <v>541</v>
      </c>
      <c r="G317" s="11">
        <v>1951384</v>
      </c>
      <c r="H317" s="11">
        <v>0</v>
      </c>
      <c r="I317" s="11">
        <v>0</v>
      </c>
      <c r="J317" s="11">
        <f>G317+I317-H317</f>
        <v>1951384</v>
      </c>
      <c r="K317" s="11">
        <f t="shared" si="67"/>
        <v>-3103616</v>
      </c>
      <c r="L317" s="8">
        <f t="shared" si="68"/>
        <v>-61.396953511374875</v>
      </c>
    </row>
    <row r="318" spans="1:12" ht="15" customHeight="1" x14ac:dyDescent="0.25">
      <c r="A318" s="52" t="s">
        <v>1252</v>
      </c>
      <c r="B318" s="52" t="s">
        <v>1253</v>
      </c>
      <c r="C318" s="49">
        <v>408688</v>
      </c>
      <c r="D318" s="11">
        <f t="shared" si="66"/>
        <v>408688000</v>
      </c>
      <c r="E318" t="s">
        <v>14</v>
      </c>
      <c r="F318" s="20" t="s">
        <v>543</v>
      </c>
      <c r="G318" s="21">
        <f>SUM(G320)</f>
        <v>1072</v>
      </c>
      <c r="H318" s="21">
        <f>SUM(H320)</f>
        <v>0</v>
      </c>
      <c r="I318" s="21">
        <f>SUM(I320)</f>
        <v>38144</v>
      </c>
      <c r="J318" s="21">
        <f>SUM(J320)</f>
        <v>39216</v>
      </c>
      <c r="K318" s="11">
        <f t="shared" si="67"/>
        <v>-408648784</v>
      </c>
      <c r="L318" s="8">
        <f t="shared" si="68"/>
        <v>-99.990404416082683</v>
      </c>
    </row>
    <row r="319" spans="1:12" ht="15" customHeight="1" x14ac:dyDescent="0.25">
      <c r="A319" s="52" t="s">
        <v>1437</v>
      </c>
      <c r="B319" s="52" t="s">
        <v>1201</v>
      </c>
      <c r="C319" s="49">
        <v>408688</v>
      </c>
      <c r="D319" s="11">
        <f t="shared" si="66"/>
        <v>408688000</v>
      </c>
      <c r="K319" s="11">
        <f t="shared" si="67"/>
        <v>-408688000</v>
      </c>
      <c r="L319" s="8">
        <f t="shared" si="68"/>
        <v>-100</v>
      </c>
    </row>
    <row r="320" spans="1:12" ht="15" customHeight="1" x14ac:dyDescent="0.25">
      <c r="A320" s="52"/>
      <c r="B320" s="52"/>
      <c r="C320" s="49"/>
      <c r="D320" s="11">
        <f t="shared" si="66"/>
        <v>0</v>
      </c>
      <c r="E320" t="s">
        <v>14</v>
      </c>
      <c r="F320" s="4" t="s">
        <v>545</v>
      </c>
      <c r="G320" s="11">
        <v>1072</v>
      </c>
      <c r="H320" s="11">
        <v>0</v>
      </c>
      <c r="I320" s="11">
        <v>38144</v>
      </c>
      <c r="J320" s="11">
        <f>G320+I320-H320</f>
        <v>39216</v>
      </c>
      <c r="K320" s="11">
        <f t="shared" si="67"/>
        <v>39216</v>
      </c>
      <c r="L320" s="8">
        <v>100</v>
      </c>
    </row>
    <row r="321" spans="1:12" ht="15" customHeight="1" x14ac:dyDescent="0.25">
      <c r="A321" s="52" t="s">
        <v>1255</v>
      </c>
      <c r="B321" s="52" t="s">
        <v>1256</v>
      </c>
      <c r="C321" s="49">
        <v>17160233</v>
      </c>
      <c r="D321" s="11">
        <f t="shared" si="66"/>
        <v>17160233000</v>
      </c>
      <c r="E321" t="s">
        <v>14</v>
      </c>
      <c r="F321" s="7">
        <v>5</v>
      </c>
      <c r="G321" s="8">
        <f>G322+G369+G378+G385+G390+G422+G439</f>
        <v>10330645511.779999</v>
      </c>
      <c r="H321" s="8">
        <f>H322+H369+H378+H385+H390+H422+H439</f>
        <v>7926375886.0299997</v>
      </c>
      <c r="I321" s="8">
        <f>I322+I369+I378+I385+I390+I422+I439</f>
        <v>1083455279.9200001</v>
      </c>
      <c r="J321" s="8">
        <f>J322+J369+J378+J385+J390+J422+J439</f>
        <v>17173566117.889999</v>
      </c>
      <c r="K321" s="11">
        <f t="shared" si="67"/>
        <v>13333117.88999939</v>
      </c>
      <c r="L321" s="8">
        <f t="shared" si="68"/>
        <v>7.7697767215628072E-2</v>
      </c>
    </row>
    <row r="322" spans="1:12" ht="15" customHeight="1" x14ac:dyDescent="0.25">
      <c r="A322" s="52" t="s">
        <v>1257</v>
      </c>
      <c r="B322" s="52" t="s">
        <v>1258</v>
      </c>
      <c r="C322" s="49">
        <v>3099642</v>
      </c>
      <c r="D322" s="11">
        <f t="shared" si="66"/>
        <v>3099642000</v>
      </c>
      <c r="E322" t="s">
        <v>14</v>
      </c>
      <c r="F322" s="15">
        <v>5.0999999999999996</v>
      </c>
      <c r="G322" s="16">
        <f>G323+G337+G341+G349+G354+G365</f>
        <v>2825000239.6100001</v>
      </c>
      <c r="H322" s="16">
        <f>H323+H337+H341+H349+H354+H365</f>
        <v>987821225</v>
      </c>
      <c r="I322" s="16">
        <f>I323+I337+I341+I349+I354+I365</f>
        <v>1052913857.92</v>
      </c>
      <c r="J322" s="16">
        <f>J323+J337+J341+J349+J354+J365</f>
        <v>2759907606.6900001</v>
      </c>
      <c r="K322" s="11">
        <f t="shared" si="67"/>
        <v>-339734393.30999994</v>
      </c>
      <c r="L322" s="8">
        <f t="shared" si="68"/>
        <v>-10.960439731749664</v>
      </c>
    </row>
    <row r="323" spans="1:12" ht="15" customHeight="1" x14ac:dyDescent="0.25">
      <c r="A323" s="52" t="s">
        <v>1259</v>
      </c>
      <c r="B323" s="52" t="s">
        <v>1260</v>
      </c>
      <c r="C323" s="49">
        <v>1084889</v>
      </c>
      <c r="D323" s="11">
        <f t="shared" si="66"/>
        <v>1084889000</v>
      </c>
      <c r="E323" t="s">
        <v>14</v>
      </c>
      <c r="F323" s="20" t="s">
        <v>548</v>
      </c>
      <c r="G323" s="21">
        <f>SUM(G324:G336)</f>
        <v>939285276.34000003</v>
      </c>
      <c r="H323" s="21">
        <f>SUM(H324:H336)</f>
        <v>203782377</v>
      </c>
      <c r="I323" s="21">
        <f>SUM(I324:I336)</f>
        <v>0</v>
      </c>
      <c r="J323" s="21">
        <f>SUM(J324:J336)</f>
        <v>1143067653.3400002</v>
      </c>
      <c r="K323" s="11">
        <f t="shared" si="67"/>
        <v>58178653.340000153</v>
      </c>
      <c r="L323" s="8">
        <f t="shared" si="68"/>
        <v>5.3626364853916071</v>
      </c>
    </row>
    <row r="324" spans="1:12" ht="15" customHeight="1" x14ac:dyDescent="0.25">
      <c r="A324" s="52" t="s">
        <v>1261</v>
      </c>
      <c r="B324" s="52" t="s">
        <v>1262</v>
      </c>
      <c r="C324" s="49">
        <v>755161</v>
      </c>
      <c r="D324" s="11">
        <f t="shared" ref="D324:D387" si="75">C324*1000</f>
        <v>755161000</v>
      </c>
      <c r="E324" t="s">
        <v>14</v>
      </c>
      <c r="F324" s="4" t="s">
        <v>550</v>
      </c>
      <c r="G324" s="11">
        <v>590420127</v>
      </c>
      <c r="H324" s="11">
        <v>146923307</v>
      </c>
      <c r="I324" s="11">
        <v>0</v>
      </c>
      <c r="J324" s="11">
        <f t="shared" ref="J324" si="76">G324+H324-I324</f>
        <v>737343434</v>
      </c>
      <c r="K324" s="11">
        <f t="shared" ref="K324:K387" si="77">J324-D324</f>
        <v>-17817566</v>
      </c>
      <c r="L324" s="8">
        <f t="shared" ref="L324:L387" si="78">K324*100/D324</f>
        <v>-2.3594393778280391</v>
      </c>
    </row>
    <row r="325" spans="1:12" ht="15" customHeight="1" x14ac:dyDescent="0.25">
      <c r="A325" s="52" t="s">
        <v>1438</v>
      </c>
      <c r="B325" s="52" t="s">
        <v>1439</v>
      </c>
      <c r="C325" s="49">
        <v>3750</v>
      </c>
      <c r="D325" s="11">
        <f t="shared" si="75"/>
        <v>3750000</v>
      </c>
      <c r="K325" s="11">
        <f t="shared" si="77"/>
        <v>-3750000</v>
      </c>
      <c r="L325" s="8">
        <f t="shared" si="78"/>
        <v>-100</v>
      </c>
    </row>
    <row r="326" spans="1:12" ht="15" customHeight="1" x14ac:dyDescent="0.25">
      <c r="A326" s="52" t="s">
        <v>1263</v>
      </c>
      <c r="B326" s="52" t="s">
        <v>1029</v>
      </c>
      <c r="C326" s="49">
        <v>97312</v>
      </c>
      <c r="D326" s="11">
        <f t="shared" si="75"/>
        <v>97312000</v>
      </c>
      <c r="E326" t="s">
        <v>14</v>
      </c>
      <c r="F326" s="4" t="s">
        <v>552</v>
      </c>
      <c r="G326" s="11">
        <v>93481204</v>
      </c>
      <c r="H326" s="11">
        <v>23264036</v>
      </c>
      <c r="I326" s="11">
        <v>0</v>
      </c>
      <c r="J326" s="11">
        <f>G326+H326-I326</f>
        <v>116745240</v>
      </c>
      <c r="K326" s="11">
        <f t="shared" si="77"/>
        <v>19433240</v>
      </c>
      <c r="L326" s="8">
        <f t="shared" si="78"/>
        <v>19.97003452811575</v>
      </c>
    </row>
    <row r="327" spans="1:12" ht="15" customHeight="1" x14ac:dyDescent="0.25">
      <c r="A327" s="52" t="s">
        <v>1264</v>
      </c>
      <c r="B327" s="52" t="s">
        <v>1091</v>
      </c>
      <c r="C327" s="49">
        <v>5957</v>
      </c>
      <c r="D327" s="11">
        <f t="shared" si="75"/>
        <v>5957000</v>
      </c>
      <c r="E327" t="s">
        <v>14</v>
      </c>
      <c r="F327" s="4" t="s">
        <v>553</v>
      </c>
      <c r="G327" s="11">
        <v>16360110</v>
      </c>
      <c r="H327" s="11">
        <v>0</v>
      </c>
      <c r="I327" s="11">
        <v>0</v>
      </c>
      <c r="J327" s="11">
        <f>G327+H327-I327</f>
        <v>16360110</v>
      </c>
      <c r="K327" s="11">
        <f t="shared" si="77"/>
        <v>10403110</v>
      </c>
      <c r="L327" s="8">
        <f t="shared" si="78"/>
        <v>174.63672989759945</v>
      </c>
    </row>
    <row r="328" spans="1:12" ht="15" customHeight="1" x14ac:dyDescent="0.25">
      <c r="A328" s="52" t="s">
        <v>1265</v>
      </c>
      <c r="B328" s="52" t="s">
        <v>1095</v>
      </c>
      <c r="C328" s="49">
        <v>103753</v>
      </c>
      <c r="D328" s="11">
        <f t="shared" si="75"/>
        <v>103753000</v>
      </c>
      <c r="E328" t="s">
        <v>14</v>
      </c>
      <c r="F328" s="4" t="s">
        <v>554</v>
      </c>
      <c r="G328" s="11">
        <v>37496417</v>
      </c>
      <c r="H328" s="11">
        <v>14200487</v>
      </c>
      <c r="I328" s="11">
        <v>0</v>
      </c>
      <c r="J328" s="11">
        <f>G328+H328-I328</f>
        <v>51696904</v>
      </c>
      <c r="K328" s="11">
        <f t="shared" si="77"/>
        <v>-52056096</v>
      </c>
      <c r="L328" s="8">
        <f t="shared" si="78"/>
        <v>-50.173099573024395</v>
      </c>
    </row>
    <row r="329" spans="1:12" ht="15" customHeight="1" x14ac:dyDescent="0.25">
      <c r="A329" s="52" t="s">
        <v>1266</v>
      </c>
      <c r="B329" s="52" t="s">
        <v>1089</v>
      </c>
      <c r="C329" s="49">
        <v>33620</v>
      </c>
      <c r="D329" s="11">
        <f t="shared" si="75"/>
        <v>33620000</v>
      </c>
      <c r="E329" t="s">
        <v>14</v>
      </c>
      <c r="F329" s="4" t="s">
        <v>555</v>
      </c>
      <c r="G329" s="11">
        <v>33537002</v>
      </c>
      <c r="H329" s="11">
        <v>5807743</v>
      </c>
      <c r="I329" s="11">
        <v>0</v>
      </c>
      <c r="J329" s="11">
        <f>G329+H329-I329</f>
        <v>39344745</v>
      </c>
      <c r="K329" s="11">
        <f t="shared" si="77"/>
        <v>5724745</v>
      </c>
      <c r="L329" s="8">
        <f t="shared" si="78"/>
        <v>17.027795954788814</v>
      </c>
    </row>
    <row r="330" spans="1:12" ht="15" customHeight="1" x14ac:dyDescent="0.25">
      <c r="A330" s="52" t="s">
        <v>1267</v>
      </c>
      <c r="B330" s="52" t="s">
        <v>1097</v>
      </c>
      <c r="C330" s="49">
        <v>19466</v>
      </c>
      <c r="D330" s="11">
        <f t="shared" si="75"/>
        <v>19466000</v>
      </c>
      <c r="E330" t="s">
        <v>14</v>
      </c>
      <c r="F330" s="4" t="s">
        <v>556</v>
      </c>
      <c r="G330" s="11">
        <v>48521828.340000004</v>
      </c>
      <c r="H330" s="11">
        <v>0</v>
      </c>
      <c r="I330" s="11">
        <v>0</v>
      </c>
      <c r="J330" s="11">
        <f>G330+H330-I330</f>
        <v>48521828.340000004</v>
      </c>
      <c r="K330" s="11">
        <f t="shared" si="77"/>
        <v>29055828.340000004</v>
      </c>
      <c r="L330" s="8">
        <f t="shared" si="78"/>
        <v>149.26450395561494</v>
      </c>
    </row>
    <row r="331" spans="1:12" ht="15" customHeight="1" x14ac:dyDescent="0.25">
      <c r="A331" s="52"/>
      <c r="B331" s="52"/>
      <c r="C331" s="49"/>
      <c r="D331" s="11">
        <f t="shared" si="75"/>
        <v>0</v>
      </c>
      <c r="E331" t="s">
        <v>14</v>
      </c>
      <c r="F331" s="4" t="s">
        <v>557</v>
      </c>
      <c r="G331" s="11">
        <v>11010136</v>
      </c>
      <c r="H331" s="11">
        <v>0</v>
      </c>
      <c r="I331" s="11">
        <v>0</v>
      </c>
      <c r="J331" s="11">
        <f>G331+H331-I331</f>
        <v>11010136</v>
      </c>
      <c r="K331" s="11">
        <f t="shared" si="77"/>
        <v>11010136</v>
      </c>
      <c r="L331" s="8">
        <v>100</v>
      </c>
    </row>
    <row r="332" spans="1:12" ht="15" customHeight="1" x14ac:dyDescent="0.25">
      <c r="A332" s="52" t="s">
        <v>1270</v>
      </c>
      <c r="B332" s="52" t="s">
        <v>1085</v>
      </c>
      <c r="C332" s="49">
        <v>5105</v>
      </c>
      <c r="D332" s="11">
        <f t="shared" si="75"/>
        <v>5105000</v>
      </c>
      <c r="E332" t="s">
        <v>14</v>
      </c>
      <c r="F332" s="4" t="s">
        <v>559</v>
      </c>
      <c r="G332" s="11">
        <v>65201862</v>
      </c>
      <c r="H332" s="11">
        <v>361605</v>
      </c>
      <c r="I332" s="11">
        <v>0</v>
      </c>
      <c r="J332" s="11">
        <f>G332+H332-I332</f>
        <v>65563467</v>
      </c>
      <c r="K332" s="11">
        <f t="shared" si="77"/>
        <v>60458467</v>
      </c>
      <c r="L332" s="8">
        <f t="shared" si="78"/>
        <v>1184.2990597453477</v>
      </c>
    </row>
    <row r="333" spans="1:12" ht="15" customHeight="1" x14ac:dyDescent="0.25">
      <c r="A333" s="52" t="s">
        <v>1271</v>
      </c>
      <c r="B333" s="52" t="s">
        <v>1272</v>
      </c>
      <c r="C333" s="49">
        <v>126</v>
      </c>
      <c r="D333" s="11">
        <f t="shared" si="75"/>
        <v>126000</v>
      </c>
      <c r="E333" t="s">
        <v>14</v>
      </c>
      <c r="F333" s="4" t="s">
        <v>560</v>
      </c>
      <c r="G333" s="11">
        <v>6190602</v>
      </c>
      <c r="H333" s="11">
        <v>43410</v>
      </c>
      <c r="I333" s="11">
        <v>0</v>
      </c>
      <c r="J333" s="11">
        <f>G333+H333-I333</f>
        <v>6234012</v>
      </c>
      <c r="K333" s="11">
        <f t="shared" si="77"/>
        <v>6108012</v>
      </c>
      <c r="L333" s="8">
        <f t="shared" si="78"/>
        <v>4847.6285714285714</v>
      </c>
    </row>
    <row r="334" spans="1:12" ht="15" customHeight="1" x14ac:dyDescent="0.25">
      <c r="A334" s="52" t="s">
        <v>1440</v>
      </c>
      <c r="B334" s="52" t="s">
        <v>1441</v>
      </c>
      <c r="C334" s="49">
        <v>5000</v>
      </c>
      <c r="D334" s="11">
        <f t="shared" si="75"/>
        <v>5000000</v>
      </c>
      <c r="E334" t="s">
        <v>14</v>
      </c>
      <c r="F334" s="4" t="s">
        <v>562</v>
      </c>
      <c r="G334" s="11">
        <v>0</v>
      </c>
      <c r="H334" s="11">
        <v>5949200</v>
      </c>
      <c r="I334" s="11">
        <v>0</v>
      </c>
      <c r="J334" s="11">
        <f>G334+H334-I334</f>
        <v>5949200</v>
      </c>
      <c r="K334" s="11">
        <f t="shared" si="77"/>
        <v>949200</v>
      </c>
      <c r="L334" s="8">
        <f t="shared" si="78"/>
        <v>18.984000000000002</v>
      </c>
    </row>
    <row r="335" spans="1:12" ht="15" customHeight="1" x14ac:dyDescent="0.25">
      <c r="A335" s="52" t="s">
        <v>1442</v>
      </c>
      <c r="B335" s="52" t="s">
        <v>1443</v>
      </c>
      <c r="C335" s="49">
        <v>734</v>
      </c>
      <c r="D335" s="11">
        <f t="shared" si="75"/>
        <v>734000</v>
      </c>
      <c r="K335" s="11">
        <f t="shared" si="77"/>
        <v>-734000</v>
      </c>
      <c r="L335" s="8">
        <f t="shared" si="78"/>
        <v>-100</v>
      </c>
    </row>
    <row r="336" spans="1:12" ht="15" customHeight="1" x14ac:dyDescent="0.25">
      <c r="A336" s="52" t="s">
        <v>1273</v>
      </c>
      <c r="B336" s="52" t="s">
        <v>1093</v>
      </c>
      <c r="C336" s="49">
        <v>54905</v>
      </c>
      <c r="D336" s="11">
        <f t="shared" si="75"/>
        <v>54905000</v>
      </c>
      <c r="E336" t="s">
        <v>14</v>
      </c>
      <c r="F336" s="4" t="s">
        <v>564</v>
      </c>
      <c r="G336" s="11">
        <v>37065988</v>
      </c>
      <c r="H336" s="11">
        <v>7232589</v>
      </c>
      <c r="I336" s="11">
        <v>0</v>
      </c>
      <c r="J336" s="11">
        <f>G336+H336-I336</f>
        <v>44298577</v>
      </c>
      <c r="K336" s="11">
        <f t="shared" si="77"/>
        <v>-10606423</v>
      </c>
      <c r="L336" s="8">
        <f t="shared" si="78"/>
        <v>-19.317772516164283</v>
      </c>
    </row>
    <row r="337" spans="1:12" ht="15" customHeight="1" x14ac:dyDescent="0.25">
      <c r="A337" s="52" t="s">
        <v>1274</v>
      </c>
      <c r="B337" s="52" t="s">
        <v>1275</v>
      </c>
      <c r="C337" s="49">
        <v>21610</v>
      </c>
      <c r="D337" s="11">
        <f t="shared" si="75"/>
        <v>21610000</v>
      </c>
      <c r="E337" t="s">
        <v>14</v>
      </c>
      <c r="F337" s="20" t="s">
        <v>565</v>
      </c>
      <c r="G337" s="21">
        <f>SUM(G338:G347)</f>
        <v>288145955</v>
      </c>
      <c r="H337" s="21">
        <f>SUM(H338:H347)</f>
        <v>73774946</v>
      </c>
      <c r="I337" s="21">
        <f>SUM(I338:I347)</f>
        <v>0</v>
      </c>
      <c r="J337" s="21">
        <f>SUM(J338:J347)</f>
        <v>361920901</v>
      </c>
      <c r="K337" s="11">
        <f t="shared" si="77"/>
        <v>340310901</v>
      </c>
      <c r="L337" s="8">
        <f t="shared" si="78"/>
        <v>1574.7843637204999</v>
      </c>
    </row>
    <row r="338" spans="1:12" ht="15" customHeight="1" x14ac:dyDescent="0.25">
      <c r="A338" s="52"/>
      <c r="B338" s="52"/>
      <c r="C338" s="49"/>
      <c r="D338" s="11">
        <f t="shared" si="75"/>
        <v>0</v>
      </c>
      <c r="E338" t="s">
        <v>14</v>
      </c>
      <c r="F338" s="4" t="s">
        <v>567</v>
      </c>
      <c r="G338" s="11">
        <v>467221</v>
      </c>
      <c r="H338" s="11">
        <v>0</v>
      </c>
      <c r="I338" s="11">
        <v>0</v>
      </c>
      <c r="J338" s="11">
        <f>G338+H338-I338</f>
        <v>467221</v>
      </c>
      <c r="K338" s="11">
        <f t="shared" si="77"/>
        <v>467221</v>
      </c>
      <c r="L338" s="8">
        <v>100</v>
      </c>
    </row>
    <row r="339" spans="1:12" ht="15" customHeight="1" x14ac:dyDescent="0.25">
      <c r="A339" s="52" t="s">
        <v>1278</v>
      </c>
      <c r="B339" s="52" t="s">
        <v>1279</v>
      </c>
      <c r="C339" s="49">
        <v>3971</v>
      </c>
      <c r="D339" s="11">
        <f t="shared" si="75"/>
        <v>3971000</v>
      </c>
      <c r="E339" t="s">
        <v>14</v>
      </c>
      <c r="F339" s="4" t="s">
        <v>569</v>
      </c>
      <c r="G339" s="11">
        <v>2971452</v>
      </c>
      <c r="H339" s="11">
        <v>0</v>
      </c>
      <c r="I339" s="11">
        <v>0</v>
      </c>
      <c r="J339" s="11">
        <f>G339+H339-I339</f>
        <v>2971452</v>
      </c>
      <c r="K339" s="11">
        <f t="shared" si="77"/>
        <v>-999548</v>
      </c>
      <c r="L339" s="8">
        <f t="shared" si="78"/>
        <v>-25.171191135734073</v>
      </c>
    </row>
    <row r="340" spans="1:12" ht="15" customHeight="1" x14ac:dyDescent="0.25">
      <c r="A340" s="52" t="s">
        <v>1444</v>
      </c>
      <c r="B340" s="52" t="s">
        <v>1103</v>
      </c>
      <c r="C340" s="49">
        <v>17639</v>
      </c>
      <c r="D340" s="11">
        <f t="shared" si="75"/>
        <v>17639000</v>
      </c>
      <c r="K340" s="11">
        <f t="shared" si="77"/>
        <v>-17639000</v>
      </c>
      <c r="L340" s="8">
        <f t="shared" si="78"/>
        <v>-100</v>
      </c>
    </row>
    <row r="341" spans="1:12" ht="15" customHeight="1" x14ac:dyDescent="0.25">
      <c r="A341" s="52" t="s">
        <v>1280</v>
      </c>
      <c r="B341" s="52" t="s">
        <v>1281</v>
      </c>
      <c r="C341" s="49">
        <v>444790</v>
      </c>
      <c r="D341" s="11">
        <f t="shared" si="75"/>
        <v>444790000</v>
      </c>
      <c r="E341" t="s">
        <v>14</v>
      </c>
      <c r="F341" s="20" t="s">
        <v>571</v>
      </c>
      <c r="G341" s="21">
        <f>SUM(G342:G347)</f>
        <v>142353641</v>
      </c>
      <c r="H341" s="21">
        <f t="shared" ref="H341:J341" si="79">SUM(H342:H347)</f>
        <v>36887473</v>
      </c>
      <c r="I341" s="21">
        <f t="shared" si="79"/>
        <v>0</v>
      </c>
      <c r="J341" s="21">
        <f t="shared" si="79"/>
        <v>179241114</v>
      </c>
      <c r="K341" s="11">
        <f t="shared" si="77"/>
        <v>-265548886</v>
      </c>
      <c r="L341" s="8">
        <f t="shared" si="78"/>
        <v>-59.702080982036463</v>
      </c>
    </row>
    <row r="342" spans="1:12" ht="15" customHeight="1" x14ac:dyDescent="0.25">
      <c r="A342" s="52" t="s">
        <v>1282</v>
      </c>
      <c r="B342" s="52" t="s">
        <v>1283</v>
      </c>
      <c r="C342" s="49">
        <v>8990</v>
      </c>
      <c r="D342" s="11">
        <f t="shared" si="75"/>
        <v>8990000</v>
      </c>
      <c r="E342" t="s">
        <v>14</v>
      </c>
      <c r="F342" s="4" t="s">
        <v>573</v>
      </c>
      <c r="G342" s="11">
        <v>3956134</v>
      </c>
      <c r="H342" s="11">
        <v>0</v>
      </c>
      <c r="I342" s="11">
        <v>0</v>
      </c>
      <c r="J342" s="11">
        <f t="shared" ref="J342:J347" si="80">G342+H342-I342</f>
        <v>3956134</v>
      </c>
      <c r="K342" s="11">
        <f t="shared" si="77"/>
        <v>-5033866</v>
      </c>
      <c r="L342" s="8">
        <f t="shared" si="78"/>
        <v>-55.994060066740822</v>
      </c>
    </row>
    <row r="343" spans="1:12" ht="15" customHeight="1" x14ac:dyDescent="0.25">
      <c r="A343" s="52" t="s">
        <v>1284</v>
      </c>
      <c r="B343" s="52" t="s">
        <v>1285</v>
      </c>
      <c r="C343" s="49">
        <v>35929</v>
      </c>
      <c r="D343" s="11">
        <f t="shared" si="75"/>
        <v>35929000</v>
      </c>
      <c r="E343" t="s">
        <v>14</v>
      </c>
      <c r="F343" s="4" t="s">
        <v>575</v>
      </c>
      <c r="G343" s="11">
        <v>19955400</v>
      </c>
      <c r="H343" s="11">
        <v>5584373</v>
      </c>
      <c r="I343" s="11">
        <v>0</v>
      </c>
      <c r="J343" s="11">
        <f t="shared" si="80"/>
        <v>25539773</v>
      </c>
      <c r="K343" s="11">
        <f t="shared" si="77"/>
        <v>-10389227</v>
      </c>
      <c r="L343" s="8">
        <f t="shared" si="78"/>
        <v>-28.915992652175124</v>
      </c>
    </row>
    <row r="344" spans="1:12" ht="15" customHeight="1" x14ac:dyDescent="0.25">
      <c r="A344" s="52" t="s">
        <v>1286</v>
      </c>
      <c r="B344" s="52" t="s">
        <v>1287</v>
      </c>
      <c r="C344" s="49">
        <v>91031</v>
      </c>
      <c r="D344" s="11">
        <f t="shared" si="75"/>
        <v>91031000</v>
      </c>
      <c r="E344" t="s">
        <v>14</v>
      </c>
      <c r="F344" s="4" t="s">
        <v>577</v>
      </c>
      <c r="G344" s="11">
        <v>53371576</v>
      </c>
      <c r="H344" s="11">
        <v>14481097</v>
      </c>
      <c r="I344" s="11">
        <v>0</v>
      </c>
      <c r="J344" s="11">
        <f t="shared" si="80"/>
        <v>67852673</v>
      </c>
      <c r="K344" s="11">
        <f t="shared" si="77"/>
        <v>-23178327</v>
      </c>
      <c r="L344" s="8">
        <f t="shared" si="78"/>
        <v>-25.462015137700345</v>
      </c>
    </row>
    <row r="345" spans="1:12" ht="15" customHeight="1" x14ac:dyDescent="0.25">
      <c r="A345" s="52" t="s">
        <v>1288</v>
      </c>
      <c r="B345" s="52" t="s">
        <v>1289</v>
      </c>
      <c r="C345" s="49">
        <v>4583</v>
      </c>
      <c r="D345" s="11">
        <f t="shared" si="75"/>
        <v>4583000</v>
      </c>
      <c r="E345" t="s">
        <v>14</v>
      </c>
      <c r="F345" s="4" t="s">
        <v>579</v>
      </c>
      <c r="G345" s="11">
        <v>2768301</v>
      </c>
      <c r="H345" s="11">
        <v>728752</v>
      </c>
      <c r="I345" s="11">
        <v>0</v>
      </c>
      <c r="J345" s="11">
        <f t="shared" si="80"/>
        <v>3497053</v>
      </c>
      <c r="K345" s="11">
        <f t="shared" si="77"/>
        <v>-1085947</v>
      </c>
      <c r="L345" s="8">
        <f t="shared" si="78"/>
        <v>-23.695112371808857</v>
      </c>
    </row>
    <row r="346" spans="1:12" ht="15" customHeight="1" x14ac:dyDescent="0.25">
      <c r="A346" s="52" t="s">
        <v>1290</v>
      </c>
      <c r="B346" s="52" t="s">
        <v>1291</v>
      </c>
      <c r="C346" s="49">
        <v>37328</v>
      </c>
      <c r="D346" s="11">
        <f t="shared" si="75"/>
        <v>37328000</v>
      </c>
      <c r="E346" t="s">
        <v>14</v>
      </c>
      <c r="F346" s="4" t="s">
        <v>581</v>
      </c>
      <c r="G346" s="11">
        <v>6619392</v>
      </c>
      <c r="H346" s="11">
        <v>0</v>
      </c>
      <c r="I346" s="11">
        <v>0</v>
      </c>
      <c r="J346" s="11">
        <f t="shared" si="80"/>
        <v>6619392</v>
      </c>
      <c r="K346" s="11">
        <f t="shared" si="77"/>
        <v>-30708608</v>
      </c>
      <c r="L346" s="8">
        <f t="shared" si="78"/>
        <v>-82.266952421774533</v>
      </c>
    </row>
    <row r="347" spans="1:12" ht="15" customHeight="1" x14ac:dyDescent="0.25">
      <c r="A347" s="52" t="s">
        <v>1292</v>
      </c>
      <c r="B347" s="52" t="s">
        <v>1293</v>
      </c>
      <c r="C347" s="49">
        <v>260801</v>
      </c>
      <c r="D347" s="11">
        <f t="shared" si="75"/>
        <v>260801000</v>
      </c>
      <c r="E347" t="s">
        <v>14</v>
      </c>
      <c r="F347" s="4" t="s">
        <v>583</v>
      </c>
      <c r="G347" s="11">
        <v>55682838</v>
      </c>
      <c r="H347" s="11">
        <v>16093251</v>
      </c>
      <c r="I347" s="11">
        <v>0</v>
      </c>
      <c r="J347" s="11">
        <f t="shared" si="80"/>
        <v>71776089</v>
      </c>
      <c r="K347" s="11">
        <f t="shared" si="77"/>
        <v>-189024911</v>
      </c>
      <c r="L347" s="8">
        <f t="shared" si="78"/>
        <v>-72.478599008439389</v>
      </c>
    </row>
    <row r="348" spans="1:12" ht="15" customHeight="1" x14ac:dyDescent="0.25">
      <c r="A348" s="52" t="s">
        <v>1445</v>
      </c>
      <c r="B348" s="52" t="s">
        <v>1446</v>
      </c>
      <c r="C348" s="49">
        <v>6128</v>
      </c>
      <c r="D348" s="11">
        <f t="shared" si="75"/>
        <v>6128000</v>
      </c>
      <c r="K348" s="11">
        <f t="shared" si="77"/>
        <v>-6128000</v>
      </c>
      <c r="L348" s="8">
        <f t="shared" si="78"/>
        <v>-100</v>
      </c>
    </row>
    <row r="349" spans="1:12" ht="15" customHeight="1" x14ac:dyDescent="0.25">
      <c r="A349" s="52" t="s">
        <v>1294</v>
      </c>
      <c r="B349" s="52" t="s">
        <v>1295</v>
      </c>
      <c r="C349" s="49">
        <v>44513</v>
      </c>
      <c r="D349" s="11">
        <f t="shared" si="75"/>
        <v>44513000</v>
      </c>
      <c r="E349" t="s">
        <v>14</v>
      </c>
      <c r="F349" s="20" t="s">
        <v>584</v>
      </c>
      <c r="G349" s="21">
        <f>SUM(G350:G353)</f>
        <v>28049896</v>
      </c>
      <c r="H349" s="21">
        <f t="shared" ref="H349:J349" si="81">SUM(H350:H353)</f>
        <v>6980471</v>
      </c>
      <c r="I349" s="21">
        <f t="shared" si="81"/>
        <v>0</v>
      </c>
      <c r="J349" s="21">
        <f t="shared" si="81"/>
        <v>35030367</v>
      </c>
      <c r="K349" s="11">
        <f t="shared" si="77"/>
        <v>-9482633</v>
      </c>
      <c r="L349" s="8">
        <f t="shared" si="78"/>
        <v>-21.303064273358345</v>
      </c>
    </row>
    <row r="350" spans="1:12" ht="15" customHeight="1" x14ac:dyDescent="0.25">
      <c r="A350" s="52" t="s">
        <v>1296</v>
      </c>
      <c r="B350" s="52" t="s">
        <v>1297</v>
      </c>
      <c r="C350" s="49">
        <v>26814</v>
      </c>
      <c r="D350" s="11">
        <f t="shared" si="75"/>
        <v>26814000</v>
      </c>
      <c r="E350" t="s">
        <v>14</v>
      </c>
      <c r="F350" s="4" t="s">
        <v>586</v>
      </c>
      <c r="G350" s="11">
        <v>17170268</v>
      </c>
      <c r="H350" s="11">
        <v>4188279</v>
      </c>
      <c r="I350" s="11">
        <v>0</v>
      </c>
      <c r="J350" s="11">
        <f>G350+H350-I350</f>
        <v>21358547</v>
      </c>
      <c r="K350" s="11">
        <f t="shared" si="77"/>
        <v>-5455453</v>
      </c>
      <c r="L350" s="8">
        <f t="shared" si="78"/>
        <v>-20.345539643469831</v>
      </c>
    </row>
    <row r="351" spans="1:12" ht="15" customHeight="1" x14ac:dyDescent="0.25">
      <c r="A351" s="52" t="s">
        <v>1298</v>
      </c>
      <c r="B351" s="52" t="s">
        <v>1299</v>
      </c>
      <c r="C351" s="49">
        <v>4441</v>
      </c>
      <c r="D351" s="11">
        <f t="shared" si="75"/>
        <v>4441000</v>
      </c>
      <c r="E351" t="s">
        <v>14</v>
      </c>
      <c r="F351" s="4" t="s">
        <v>588</v>
      </c>
      <c r="G351" s="11">
        <v>2872195</v>
      </c>
      <c r="H351" s="11">
        <v>698049</v>
      </c>
      <c r="I351" s="11">
        <v>0</v>
      </c>
      <c r="J351" s="11">
        <f>G351+H351-I351</f>
        <v>3570244</v>
      </c>
      <c r="K351" s="11">
        <f t="shared" si="77"/>
        <v>-870756</v>
      </c>
      <c r="L351" s="8">
        <f t="shared" si="78"/>
        <v>-19.607205584327854</v>
      </c>
    </row>
    <row r="352" spans="1:12" ht="15" customHeight="1" x14ac:dyDescent="0.25">
      <c r="A352" s="52" t="s">
        <v>1300</v>
      </c>
      <c r="B352" s="52" t="s">
        <v>1301</v>
      </c>
      <c r="C352" s="49">
        <v>4419</v>
      </c>
      <c r="D352" s="11">
        <f t="shared" si="75"/>
        <v>4419000</v>
      </c>
      <c r="E352" t="s">
        <v>14</v>
      </c>
      <c r="F352" s="4" t="s">
        <v>590</v>
      </c>
      <c r="G352" s="11">
        <v>2872195</v>
      </c>
      <c r="H352" s="11">
        <v>698049</v>
      </c>
      <c r="I352" s="11">
        <v>0</v>
      </c>
      <c r="J352" s="11">
        <f>G352+H352-I352</f>
        <v>3570244</v>
      </c>
      <c r="K352" s="11">
        <f t="shared" si="77"/>
        <v>-848756</v>
      </c>
      <c r="L352" s="8">
        <f t="shared" si="78"/>
        <v>-19.206969902692919</v>
      </c>
    </row>
    <row r="353" spans="1:12" ht="15" customHeight="1" x14ac:dyDescent="0.25">
      <c r="A353" s="52" t="s">
        <v>1302</v>
      </c>
      <c r="B353" s="52" t="s">
        <v>1303</v>
      </c>
      <c r="C353" s="49">
        <v>8839</v>
      </c>
      <c r="D353" s="11">
        <f t="shared" si="75"/>
        <v>8839000</v>
      </c>
      <c r="E353" t="s">
        <v>14</v>
      </c>
      <c r="F353" s="4" t="s">
        <v>592</v>
      </c>
      <c r="G353" s="11">
        <v>5135238</v>
      </c>
      <c r="H353" s="11">
        <v>1396094</v>
      </c>
      <c r="I353" s="11">
        <v>0</v>
      </c>
      <c r="J353" s="11">
        <f>G353+H353-I353</f>
        <v>6531332</v>
      </c>
      <c r="K353" s="11">
        <f t="shared" si="77"/>
        <v>-2307668</v>
      </c>
      <c r="L353" s="8">
        <f t="shared" si="78"/>
        <v>-26.107794999434326</v>
      </c>
    </row>
    <row r="354" spans="1:12" ht="15" customHeight="1" x14ac:dyDescent="0.25">
      <c r="A354" s="52" t="s">
        <v>1304</v>
      </c>
      <c r="B354" s="52" t="s">
        <v>1305</v>
      </c>
      <c r="C354" s="49">
        <v>1478687</v>
      </c>
      <c r="D354" s="11">
        <f t="shared" si="75"/>
        <v>1478687000</v>
      </c>
      <c r="E354" t="s">
        <v>14</v>
      </c>
      <c r="F354" s="20" t="s">
        <v>593</v>
      </c>
      <c r="G354" s="21">
        <f>SUM(G355:G364)</f>
        <v>1371481324.27</v>
      </c>
      <c r="H354" s="21">
        <f>SUM(H355:H364)</f>
        <v>658439250</v>
      </c>
      <c r="I354" s="21">
        <f>SUM(I355:I364)</f>
        <v>1052913857.92</v>
      </c>
      <c r="J354" s="21">
        <f>SUM(J355:J364)</f>
        <v>977006716.35000002</v>
      </c>
      <c r="K354" s="11">
        <f t="shared" si="77"/>
        <v>-501680283.64999998</v>
      </c>
      <c r="L354" s="8">
        <f t="shared" si="78"/>
        <v>-33.927415582202322</v>
      </c>
    </row>
    <row r="355" spans="1:12" ht="15" customHeight="1" x14ac:dyDescent="0.25">
      <c r="A355" s="52" t="s">
        <v>1306</v>
      </c>
      <c r="B355" s="52" t="s">
        <v>1307</v>
      </c>
      <c r="C355" s="49">
        <v>4800</v>
      </c>
      <c r="D355" s="11">
        <f t="shared" si="75"/>
        <v>4800000</v>
      </c>
      <c r="E355" t="s">
        <v>14</v>
      </c>
      <c r="F355" s="4" t="s">
        <v>595</v>
      </c>
      <c r="G355" s="11">
        <v>14932516</v>
      </c>
      <c r="H355" s="11">
        <v>95329299</v>
      </c>
      <c r="I355" s="11">
        <v>0</v>
      </c>
      <c r="J355" s="11">
        <f>G355+H355-I355</f>
        <v>110261815</v>
      </c>
      <c r="K355" s="11">
        <f t="shared" si="77"/>
        <v>105461815</v>
      </c>
      <c r="L355" s="8">
        <f t="shared" si="78"/>
        <v>2197.1211458333332</v>
      </c>
    </row>
    <row r="356" spans="1:12" ht="15" customHeight="1" x14ac:dyDescent="0.25">
      <c r="A356" s="52" t="s">
        <v>1308</v>
      </c>
      <c r="B356" s="52" t="s">
        <v>1309</v>
      </c>
      <c r="C356" s="49">
        <v>473856</v>
      </c>
      <c r="D356" s="11">
        <f t="shared" si="75"/>
        <v>473856000</v>
      </c>
      <c r="E356" t="s">
        <v>14</v>
      </c>
      <c r="F356" s="4" t="s">
        <v>597</v>
      </c>
      <c r="G356" s="11">
        <v>104968412</v>
      </c>
      <c r="H356" s="11">
        <v>41390914</v>
      </c>
      <c r="I356" s="11">
        <v>0</v>
      </c>
      <c r="J356" s="11">
        <f>G356+H356-I356</f>
        <v>146359326</v>
      </c>
      <c r="K356" s="11">
        <f t="shared" si="77"/>
        <v>-327496674</v>
      </c>
      <c r="L356" s="8">
        <f t="shared" si="78"/>
        <v>-69.113121707860614</v>
      </c>
    </row>
    <row r="357" spans="1:12" ht="15" customHeight="1" x14ac:dyDescent="0.25">
      <c r="A357" s="52" t="s">
        <v>1310</v>
      </c>
      <c r="B357" s="52" t="s">
        <v>977</v>
      </c>
      <c r="C357" s="49">
        <v>130880</v>
      </c>
      <c r="D357" s="11">
        <f t="shared" si="75"/>
        <v>130880000</v>
      </c>
      <c r="E357" t="s">
        <v>14</v>
      </c>
      <c r="F357" s="4" t="s">
        <v>599</v>
      </c>
      <c r="G357" s="11">
        <v>137645198</v>
      </c>
      <c r="H357" s="11">
        <v>52541625</v>
      </c>
      <c r="I357" s="11">
        <v>0</v>
      </c>
      <c r="J357" s="11">
        <f>G357+H357-I357</f>
        <v>190186823</v>
      </c>
      <c r="K357" s="11">
        <f t="shared" si="77"/>
        <v>59306823</v>
      </c>
      <c r="L357" s="8">
        <f t="shared" si="78"/>
        <v>45.313892878973107</v>
      </c>
    </row>
    <row r="358" spans="1:12" ht="15" customHeight="1" x14ac:dyDescent="0.25">
      <c r="A358" s="52"/>
      <c r="B358" s="52"/>
      <c r="C358" s="49"/>
      <c r="D358" s="11">
        <f t="shared" si="75"/>
        <v>0</v>
      </c>
      <c r="E358" t="s">
        <v>14</v>
      </c>
      <c r="F358" s="4" t="s">
        <v>600</v>
      </c>
      <c r="G358" s="11">
        <v>25832392</v>
      </c>
      <c r="H358" s="11">
        <v>0</v>
      </c>
      <c r="I358" s="11">
        <v>0</v>
      </c>
      <c r="J358" s="11">
        <f>G358+H358-I358</f>
        <v>25832392</v>
      </c>
      <c r="K358" s="11">
        <f t="shared" si="77"/>
        <v>25832392</v>
      </c>
      <c r="L358" s="8">
        <v>100</v>
      </c>
    </row>
    <row r="359" spans="1:12" ht="15" customHeight="1" x14ac:dyDescent="0.25">
      <c r="A359" s="52" t="s">
        <v>1313</v>
      </c>
      <c r="B359" s="52" t="s">
        <v>1010</v>
      </c>
      <c r="C359" s="49">
        <v>76974</v>
      </c>
      <c r="D359" s="11">
        <f t="shared" si="75"/>
        <v>76974000</v>
      </c>
      <c r="E359" t="s">
        <v>14</v>
      </c>
      <c r="F359" s="4" t="s">
        <v>602</v>
      </c>
      <c r="G359" s="11">
        <v>254373117</v>
      </c>
      <c r="H359" s="11">
        <v>59711285</v>
      </c>
      <c r="I359" s="11">
        <v>109064</v>
      </c>
      <c r="J359" s="11">
        <f>G359+H359-I359</f>
        <v>313975338</v>
      </c>
      <c r="K359" s="11">
        <f t="shared" si="77"/>
        <v>237001338</v>
      </c>
      <c r="L359" s="8">
        <f t="shared" si="78"/>
        <v>307.89791098292932</v>
      </c>
    </row>
    <row r="360" spans="1:12" ht="15" customHeight="1" x14ac:dyDescent="0.25">
      <c r="A360" s="52" t="s">
        <v>1314</v>
      </c>
      <c r="B360" s="52" t="s">
        <v>1315</v>
      </c>
      <c r="C360" s="49">
        <v>27699</v>
      </c>
      <c r="D360" s="11">
        <f t="shared" si="75"/>
        <v>27699000</v>
      </c>
      <c r="E360" t="s">
        <v>14</v>
      </c>
      <c r="F360" s="4" t="s">
        <v>603</v>
      </c>
      <c r="G360" s="11">
        <v>25654977</v>
      </c>
      <c r="H360" s="11">
        <v>10244709</v>
      </c>
      <c r="I360" s="11">
        <v>0</v>
      </c>
      <c r="J360" s="11">
        <f>G360+H360-I360</f>
        <v>35899686</v>
      </c>
      <c r="K360" s="11">
        <f t="shared" si="77"/>
        <v>8200686</v>
      </c>
      <c r="L360" s="8">
        <f t="shared" si="78"/>
        <v>29.60643344525073</v>
      </c>
    </row>
    <row r="361" spans="1:12" ht="15" customHeight="1" x14ac:dyDescent="0.25">
      <c r="A361" s="52" t="s">
        <v>1316</v>
      </c>
      <c r="B361" s="52" t="s">
        <v>1317</v>
      </c>
      <c r="C361" s="49">
        <v>19045</v>
      </c>
      <c r="D361" s="11">
        <f t="shared" si="75"/>
        <v>19045000</v>
      </c>
      <c r="E361" t="s">
        <v>14</v>
      </c>
      <c r="F361" s="4" t="s">
        <v>605</v>
      </c>
      <c r="G361" s="11">
        <v>34704000</v>
      </c>
      <c r="H361" s="11">
        <v>0</v>
      </c>
      <c r="I361" s="11">
        <v>0</v>
      </c>
      <c r="J361" s="11">
        <f>G361+H361-I361</f>
        <v>34704000</v>
      </c>
      <c r="K361" s="11">
        <f t="shared" si="77"/>
        <v>15659000</v>
      </c>
      <c r="L361" s="8">
        <f t="shared" si="78"/>
        <v>82.221055395116835</v>
      </c>
    </row>
    <row r="362" spans="1:12" ht="15" customHeight="1" x14ac:dyDescent="0.25">
      <c r="A362" s="52" t="s">
        <v>1318</v>
      </c>
      <c r="B362" s="52" t="s">
        <v>1319</v>
      </c>
      <c r="C362" s="49">
        <v>409</v>
      </c>
      <c r="D362" s="11">
        <f t="shared" si="75"/>
        <v>409000</v>
      </c>
      <c r="E362" t="s">
        <v>14</v>
      </c>
      <c r="F362" s="4" t="s">
        <v>607</v>
      </c>
      <c r="G362" s="11">
        <v>1288450</v>
      </c>
      <c r="H362" s="11">
        <v>0</v>
      </c>
      <c r="I362" s="11">
        <v>0</v>
      </c>
      <c r="J362" s="11">
        <f>G362+H362-I362</f>
        <v>1288450</v>
      </c>
      <c r="K362" s="11">
        <f t="shared" si="77"/>
        <v>879450</v>
      </c>
      <c r="L362" s="8">
        <f t="shared" si="78"/>
        <v>215.02444987775061</v>
      </c>
    </row>
    <row r="363" spans="1:12" ht="15" customHeight="1" x14ac:dyDescent="0.25">
      <c r="A363" s="52"/>
      <c r="B363" s="52"/>
      <c r="C363" s="49"/>
      <c r="D363" s="11">
        <f t="shared" si="75"/>
        <v>0</v>
      </c>
      <c r="E363" t="s">
        <v>14</v>
      </c>
      <c r="F363" s="4" t="s">
        <v>609</v>
      </c>
      <c r="G363" s="11">
        <v>2703150</v>
      </c>
      <c r="H363" s="11">
        <v>0</v>
      </c>
      <c r="I363" s="11">
        <v>0</v>
      </c>
      <c r="J363" s="11">
        <f>G363+H363-I363</f>
        <v>2703150</v>
      </c>
      <c r="K363" s="11">
        <f t="shared" si="77"/>
        <v>2703150</v>
      </c>
      <c r="L363" s="8">
        <v>100</v>
      </c>
    </row>
    <row r="364" spans="1:12" ht="15" customHeight="1" x14ac:dyDescent="0.25">
      <c r="A364" s="52" t="s">
        <v>1321</v>
      </c>
      <c r="B364" s="52" t="s">
        <v>1322</v>
      </c>
      <c r="C364" s="49">
        <v>745024</v>
      </c>
      <c r="D364" s="11">
        <f t="shared" si="75"/>
        <v>745024000</v>
      </c>
      <c r="E364" t="s">
        <v>14</v>
      </c>
      <c r="F364" s="4" t="s">
        <v>610</v>
      </c>
      <c r="G364" s="11">
        <v>769379112.26999998</v>
      </c>
      <c r="H364" s="11">
        <v>399221418</v>
      </c>
      <c r="I364" s="11">
        <v>1052804793.92</v>
      </c>
      <c r="J364" s="11">
        <f>G364+H364-I364</f>
        <v>115795736.35000002</v>
      </c>
      <c r="K364" s="11">
        <f t="shared" si="77"/>
        <v>-629228263.64999998</v>
      </c>
      <c r="L364" s="8">
        <f t="shared" si="78"/>
        <v>-84.457448840574258</v>
      </c>
    </row>
    <row r="365" spans="1:12" ht="15" customHeight="1" x14ac:dyDescent="0.25">
      <c r="A365" s="52" t="s">
        <v>1323</v>
      </c>
      <c r="B365" s="52" t="s">
        <v>1324</v>
      </c>
      <c r="C365" s="49">
        <v>25153</v>
      </c>
      <c r="D365" s="11">
        <f t="shared" si="75"/>
        <v>25153000</v>
      </c>
      <c r="E365" t="s">
        <v>14</v>
      </c>
      <c r="F365" s="20" t="s">
        <v>612</v>
      </c>
      <c r="G365" s="21">
        <f>SUM(G366:G367)</f>
        <v>55684147</v>
      </c>
      <c r="H365" s="21">
        <f t="shared" ref="H365:J365" si="82">SUM(H366:H367)</f>
        <v>7956708</v>
      </c>
      <c r="I365" s="21">
        <f t="shared" si="82"/>
        <v>0</v>
      </c>
      <c r="J365" s="21">
        <f t="shared" si="82"/>
        <v>63640855</v>
      </c>
      <c r="K365" s="11">
        <f t="shared" si="77"/>
        <v>38487855</v>
      </c>
      <c r="L365" s="8">
        <f t="shared" si="78"/>
        <v>153.01496839343218</v>
      </c>
    </row>
    <row r="366" spans="1:12" ht="15" customHeight="1" x14ac:dyDescent="0.25">
      <c r="A366" s="52" t="s">
        <v>1325</v>
      </c>
      <c r="B366" s="52" t="s">
        <v>1062</v>
      </c>
      <c r="C366" s="49">
        <v>6458</v>
      </c>
      <c r="D366" s="11">
        <f t="shared" si="75"/>
        <v>6458000</v>
      </c>
      <c r="E366" t="s">
        <v>14</v>
      </c>
      <c r="F366" s="4" t="s">
        <v>613</v>
      </c>
      <c r="G366" s="11">
        <v>27578200</v>
      </c>
      <c r="H366" s="11">
        <v>0</v>
      </c>
      <c r="I366" s="11">
        <v>0</v>
      </c>
      <c r="J366" s="11">
        <f>G366+H366-I366</f>
        <v>27578200</v>
      </c>
      <c r="K366" s="11">
        <f t="shared" si="77"/>
        <v>21120200</v>
      </c>
      <c r="L366" s="8">
        <f t="shared" si="78"/>
        <v>327.03933106224838</v>
      </c>
    </row>
    <row r="367" spans="1:12" ht="15" customHeight="1" x14ac:dyDescent="0.25">
      <c r="A367" s="52" t="s">
        <v>1326</v>
      </c>
      <c r="B367" s="52" t="s">
        <v>772</v>
      </c>
      <c r="C367" s="49">
        <v>18582</v>
      </c>
      <c r="D367" s="11">
        <f t="shared" si="75"/>
        <v>18582000</v>
      </c>
      <c r="E367" t="s">
        <v>14</v>
      </c>
      <c r="F367" s="4" t="s">
        <v>614</v>
      </c>
      <c r="G367" s="11">
        <v>28105947</v>
      </c>
      <c r="H367" s="11">
        <v>7956708</v>
      </c>
      <c r="I367" s="11">
        <v>0</v>
      </c>
      <c r="J367" s="11">
        <f>G367+H367-I367</f>
        <v>36062655</v>
      </c>
      <c r="K367" s="11">
        <f t="shared" si="77"/>
        <v>17480655</v>
      </c>
      <c r="L367" s="8">
        <f t="shared" si="78"/>
        <v>94.073054568937678</v>
      </c>
    </row>
    <row r="368" spans="1:12" ht="15" customHeight="1" x14ac:dyDescent="0.25">
      <c r="A368" s="52" t="s">
        <v>1447</v>
      </c>
      <c r="B368" s="52" t="s">
        <v>1057</v>
      </c>
      <c r="C368" s="49">
        <v>113</v>
      </c>
      <c r="D368" s="11">
        <f t="shared" si="75"/>
        <v>113000</v>
      </c>
      <c r="K368" s="11">
        <f t="shared" si="77"/>
        <v>-113000</v>
      </c>
      <c r="L368" s="8">
        <f t="shared" si="78"/>
        <v>-100</v>
      </c>
    </row>
    <row r="369" spans="1:12" ht="15" customHeight="1" x14ac:dyDescent="0.25">
      <c r="A369" s="52" t="s">
        <v>1327</v>
      </c>
      <c r="B369" s="52" t="s">
        <v>1328</v>
      </c>
      <c r="C369" s="49">
        <v>79664</v>
      </c>
      <c r="D369" s="11">
        <f t="shared" si="75"/>
        <v>79664000</v>
      </c>
      <c r="E369" t="s">
        <v>14</v>
      </c>
      <c r="F369" s="15">
        <v>5.2</v>
      </c>
      <c r="G369" s="16">
        <f>G372+G376+G370</f>
        <v>29487738</v>
      </c>
      <c r="H369" s="16">
        <f>H372+H376+H370</f>
        <v>2500000</v>
      </c>
      <c r="I369" s="16">
        <f>I372+I376+I370</f>
        <v>0</v>
      </c>
      <c r="J369" s="16">
        <f>J372+J376+J370</f>
        <v>31987738</v>
      </c>
      <c r="K369" s="11">
        <f t="shared" si="77"/>
        <v>-47676262</v>
      </c>
      <c r="L369" s="8">
        <f t="shared" si="78"/>
        <v>-59.846683570998195</v>
      </c>
    </row>
    <row r="370" spans="1:12" ht="15" customHeight="1" x14ac:dyDescent="0.25">
      <c r="A370" s="52" t="s">
        <v>1329</v>
      </c>
      <c r="B370" s="52" t="s">
        <v>1260</v>
      </c>
      <c r="C370" s="49">
        <v>17800</v>
      </c>
      <c r="D370" s="11">
        <f t="shared" si="75"/>
        <v>17800000</v>
      </c>
      <c r="E370" t="s">
        <v>14</v>
      </c>
      <c r="F370" s="20" t="s">
        <v>616</v>
      </c>
      <c r="G370" s="21">
        <f>SUM(G371)</f>
        <v>27000000</v>
      </c>
      <c r="H370" s="21">
        <f t="shared" ref="H370:J370" si="83">SUM(H371)</f>
        <v>0</v>
      </c>
      <c r="I370" s="21">
        <f t="shared" si="83"/>
        <v>0</v>
      </c>
      <c r="J370" s="21">
        <f t="shared" si="83"/>
        <v>27000000</v>
      </c>
      <c r="K370" s="11">
        <f t="shared" si="77"/>
        <v>9200000</v>
      </c>
      <c r="L370" s="8">
        <f t="shared" si="78"/>
        <v>51.685393258426963</v>
      </c>
    </row>
    <row r="371" spans="1:12" ht="15" customHeight="1" x14ac:dyDescent="0.25">
      <c r="A371" s="52" t="s">
        <v>1330</v>
      </c>
      <c r="B371" s="52" t="s">
        <v>1331</v>
      </c>
      <c r="C371" s="49">
        <v>17800</v>
      </c>
      <c r="D371" s="11">
        <f t="shared" si="75"/>
        <v>17800000</v>
      </c>
      <c r="E371" t="s">
        <v>14</v>
      </c>
      <c r="F371" s="4" t="s">
        <v>617</v>
      </c>
      <c r="G371" s="11">
        <v>27000000</v>
      </c>
      <c r="H371" s="11">
        <v>0</v>
      </c>
      <c r="I371" s="11">
        <v>0</v>
      </c>
      <c r="J371" s="11">
        <f>G371+H371-I371</f>
        <v>27000000</v>
      </c>
      <c r="K371" s="11">
        <f t="shared" si="77"/>
        <v>9200000</v>
      </c>
      <c r="L371" s="8">
        <f t="shared" si="78"/>
        <v>51.685393258426963</v>
      </c>
    </row>
    <row r="372" spans="1:12" ht="15" customHeight="1" x14ac:dyDescent="0.25">
      <c r="A372" s="52" t="s">
        <v>1448</v>
      </c>
      <c r="B372" s="52" t="s">
        <v>1305</v>
      </c>
      <c r="C372" s="49">
        <v>61864</v>
      </c>
      <c r="D372" s="11">
        <f t="shared" si="75"/>
        <v>61864000</v>
      </c>
      <c r="E372" t="s">
        <v>14</v>
      </c>
      <c r="F372" s="20" t="s">
        <v>619</v>
      </c>
      <c r="G372" s="21">
        <f>SUM(G375)</f>
        <v>0</v>
      </c>
      <c r="H372" s="21">
        <f>SUM(H375)</f>
        <v>2500000</v>
      </c>
      <c r="I372" s="21">
        <f>SUM(I375)</f>
        <v>0</v>
      </c>
      <c r="J372" s="21">
        <f>SUM(J375)</f>
        <v>2500000</v>
      </c>
      <c r="K372" s="11">
        <f t="shared" si="77"/>
        <v>-59364000</v>
      </c>
      <c r="L372" s="8">
        <f t="shared" si="78"/>
        <v>-95.958877537824904</v>
      </c>
    </row>
    <row r="373" spans="1:12" ht="15" customHeight="1" x14ac:dyDescent="0.25">
      <c r="A373" s="52" t="s">
        <v>1449</v>
      </c>
      <c r="B373" s="52" t="s">
        <v>1450</v>
      </c>
      <c r="C373" s="49">
        <v>18495</v>
      </c>
      <c r="D373" s="11">
        <f t="shared" si="75"/>
        <v>18495000</v>
      </c>
      <c r="K373" s="11">
        <f t="shared" si="77"/>
        <v>-18495000</v>
      </c>
      <c r="L373" s="8">
        <f t="shared" si="78"/>
        <v>-100</v>
      </c>
    </row>
    <row r="374" spans="1:12" ht="15" customHeight="1" x14ac:dyDescent="0.25">
      <c r="A374" s="52" t="s">
        <v>1451</v>
      </c>
      <c r="B374" s="52" t="s">
        <v>977</v>
      </c>
      <c r="C374" s="49">
        <v>19019</v>
      </c>
      <c r="D374" s="11">
        <f t="shared" si="75"/>
        <v>19019000</v>
      </c>
      <c r="K374" s="11">
        <f t="shared" si="77"/>
        <v>-19019000</v>
      </c>
      <c r="L374" s="8">
        <f t="shared" si="78"/>
        <v>-100</v>
      </c>
    </row>
    <row r="375" spans="1:12" ht="15" customHeight="1" x14ac:dyDescent="0.25">
      <c r="A375" s="52" t="s">
        <v>1452</v>
      </c>
      <c r="B375" s="52" t="s">
        <v>1322</v>
      </c>
      <c r="C375" s="49">
        <v>24350</v>
      </c>
      <c r="D375" s="11">
        <f t="shared" si="75"/>
        <v>24350000</v>
      </c>
      <c r="E375" t="s">
        <v>14</v>
      </c>
      <c r="F375" s="4" t="s">
        <v>620</v>
      </c>
      <c r="G375" s="11">
        <v>0</v>
      </c>
      <c r="H375" s="11">
        <v>2500000</v>
      </c>
      <c r="I375" s="11">
        <v>0</v>
      </c>
      <c r="J375" s="11">
        <f>G375+H375-I375</f>
        <v>2500000</v>
      </c>
      <c r="K375" s="11">
        <f t="shared" si="77"/>
        <v>-21850000</v>
      </c>
      <c r="L375" s="8">
        <f t="shared" si="78"/>
        <v>-89.733059548254616</v>
      </c>
    </row>
    <row r="376" spans="1:12" ht="15" customHeight="1" x14ac:dyDescent="0.25">
      <c r="A376" s="52"/>
      <c r="B376" s="52"/>
      <c r="C376" s="49"/>
      <c r="D376" s="11">
        <f t="shared" si="75"/>
        <v>0</v>
      </c>
      <c r="E376" t="s">
        <v>14</v>
      </c>
      <c r="F376" s="20" t="s">
        <v>621</v>
      </c>
      <c r="G376" s="21">
        <f>SUM(G377)</f>
        <v>2487738</v>
      </c>
      <c r="H376" s="21">
        <f t="shared" ref="H376:J376" si="84">SUM(H377)</f>
        <v>0</v>
      </c>
      <c r="I376" s="21">
        <f t="shared" si="84"/>
        <v>0</v>
      </c>
      <c r="J376" s="21">
        <f t="shared" si="84"/>
        <v>2487738</v>
      </c>
      <c r="K376" s="11">
        <f t="shared" si="77"/>
        <v>2487738</v>
      </c>
      <c r="L376" s="8">
        <v>100</v>
      </c>
    </row>
    <row r="377" spans="1:12" ht="15" customHeight="1" x14ac:dyDescent="0.25">
      <c r="A377" s="52"/>
      <c r="B377" s="52"/>
      <c r="C377" s="49"/>
      <c r="D377" s="11">
        <f t="shared" si="75"/>
        <v>0</v>
      </c>
      <c r="E377" t="s">
        <v>14</v>
      </c>
      <c r="F377" s="4" t="s">
        <v>622</v>
      </c>
      <c r="G377" s="11">
        <v>2487738</v>
      </c>
      <c r="H377" s="11">
        <v>0</v>
      </c>
      <c r="I377" s="11">
        <v>0</v>
      </c>
      <c r="J377" s="11">
        <f>G377+H377-I377</f>
        <v>2487738</v>
      </c>
      <c r="K377" s="11">
        <f t="shared" si="77"/>
        <v>2487738</v>
      </c>
      <c r="L377" s="8">
        <v>100</v>
      </c>
    </row>
    <row r="378" spans="1:12" ht="15" customHeight="1" x14ac:dyDescent="0.25">
      <c r="A378" s="52" t="s">
        <v>1334</v>
      </c>
      <c r="B378" s="52" t="s">
        <v>1335</v>
      </c>
      <c r="C378" s="49">
        <v>84622</v>
      </c>
      <c r="D378" s="11">
        <f t="shared" si="75"/>
        <v>84622000</v>
      </c>
      <c r="E378" t="s">
        <v>14</v>
      </c>
      <c r="F378" s="15">
        <v>5.3</v>
      </c>
      <c r="G378" s="16">
        <f>G379</f>
        <v>105185606.81000002</v>
      </c>
      <c r="H378" s="16">
        <f t="shared" ref="H378:J378" si="85">H379</f>
        <v>33855915.579999998</v>
      </c>
      <c r="I378" s="16">
        <f t="shared" si="85"/>
        <v>0</v>
      </c>
      <c r="J378" s="16">
        <f t="shared" si="85"/>
        <v>139041522.38999999</v>
      </c>
      <c r="K378" s="11">
        <f t="shared" si="77"/>
        <v>54419522.389999986</v>
      </c>
      <c r="L378" s="8">
        <f t="shared" si="78"/>
        <v>64.308953215475853</v>
      </c>
    </row>
    <row r="379" spans="1:12" ht="15" customHeight="1" x14ac:dyDescent="0.25">
      <c r="A379" s="52" t="s">
        <v>1336</v>
      </c>
      <c r="B379" s="52" t="s">
        <v>1164</v>
      </c>
      <c r="C379" s="49">
        <v>84622</v>
      </c>
      <c r="D379" s="11">
        <f t="shared" si="75"/>
        <v>84622000</v>
      </c>
      <c r="E379" t="s">
        <v>14</v>
      </c>
      <c r="F379" s="20" t="s">
        <v>624</v>
      </c>
      <c r="G379" s="21">
        <f>SUM(G380:G384)</f>
        <v>105185606.81000002</v>
      </c>
      <c r="H379" s="21">
        <f t="shared" ref="H379:J379" si="86">SUM(H380:H384)</f>
        <v>33855915.579999998</v>
      </c>
      <c r="I379" s="21">
        <f t="shared" si="86"/>
        <v>0</v>
      </c>
      <c r="J379" s="21">
        <f t="shared" si="86"/>
        <v>139041522.38999999</v>
      </c>
      <c r="K379" s="11">
        <f t="shared" si="77"/>
        <v>54419522.389999986</v>
      </c>
      <c r="L379" s="8">
        <f t="shared" si="78"/>
        <v>64.308953215475853</v>
      </c>
    </row>
    <row r="380" spans="1:12" ht="15" customHeight="1" x14ac:dyDescent="0.25">
      <c r="A380" s="52" t="s">
        <v>1337</v>
      </c>
      <c r="B380" s="52" t="s">
        <v>843</v>
      </c>
      <c r="C380" s="49">
        <v>27050</v>
      </c>
      <c r="D380" s="11">
        <f t="shared" si="75"/>
        <v>27050000</v>
      </c>
      <c r="E380" t="s">
        <v>14</v>
      </c>
      <c r="F380" s="4" t="s">
        <v>625</v>
      </c>
      <c r="G380" s="11">
        <v>33237899.100000001</v>
      </c>
      <c r="H380" s="11">
        <v>11079299.699999999</v>
      </c>
      <c r="I380" s="11">
        <v>0</v>
      </c>
      <c r="J380" s="11">
        <f>G380+H380-I380</f>
        <v>44317198.799999997</v>
      </c>
      <c r="K380" s="11">
        <f t="shared" si="77"/>
        <v>17267198.799999997</v>
      </c>
      <c r="L380" s="8">
        <f t="shared" si="78"/>
        <v>63.8343763401109</v>
      </c>
    </row>
    <row r="381" spans="1:12" ht="15" customHeight="1" x14ac:dyDescent="0.25">
      <c r="A381" s="52" t="s">
        <v>1338</v>
      </c>
      <c r="B381" s="52" t="s">
        <v>845</v>
      </c>
      <c r="C381" s="49">
        <v>18270</v>
      </c>
      <c r="D381" s="11">
        <f t="shared" si="75"/>
        <v>18270000</v>
      </c>
      <c r="E381" t="s">
        <v>14</v>
      </c>
      <c r="F381" s="44" t="s">
        <v>1338</v>
      </c>
      <c r="G381" s="11">
        <v>9964119.75</v>
      </c>
      <c r="H381" s="11">
        <v>0</v>
      </c>
      <c r="I381" s="11">
        <v>0</v>
      </c>
      <c r="J381" s="11">
        <f>G381+H381-I381</f>
        <v>9964119.75</v>
      </c>
      <c r="K381" s="11">
        <f t="shared" si="77"/>
        <v>-8305880.25</v>
      </c>
      <c r="L381" s="8">
        <f t="shared" si="78"/>
        <v>-45.461851395730704</v>
      </c>
    </row>
    <row r="382" spans="1:12" ht="15" customHeight="1" x14ac:dyDescent="0.25">
      <c r="A382" s="52" t="s">
        <v>1339</v>
      </c>
      <c r="B382" s="52" t="s">
        <v>847</v>
      </c>
      <c r="C382" s="49">
        <v>1569</v>
      </c>
      <c r="D382" s="11">
        <f t="shared" si="75"/>
        <v>1569000</v>
      </c>
      <c r="E382" t="s">
        <v>14</v>
      </c>
      <c r="F382" s="4" t="s">
        <v>626</v>
      </c>
      <c r="G382" s="11">
        <v>1283229.45</v>
      </c>
      <c r="H382" s="11">
        <v>848528.35</v>
      </c>
      <c r="I382" s="11">
        <v>0</v>
      </c>
      <c r="J382" s="11">
        <f>G382+H382-I382</f>
        <v>2131757.7999999998</v>
      </c>
      <c r="K382" s="11">
        <f t="shared" si="77"/>
        <v>562757.79999999981</v>
      </c>
      <c r="L382" s="8">
        <f t="shared" si="78"/>
        <v>35.867291268323761</v>
      </c>
    </row>
    <row r="383" spans="1:12" ht="15" customHeight="1" x14ac:dyDescent="0.25">
      <c r="A383" s="52" t="s">
        <v>1340</v>
      </c>
      <c r="B383" s="52" t="s">
        <v>883</v>
      </c>
      <c r="C383" s="49">
        <v>652</v>
      </c>
      <c r="D383" s="11">
        <f t="shared" si="75"/>
        <v>652000</v>
      </c>
      <c r="E383" t="s">
        <v>14</v>
      </c>
      <c r="F383" s="4" t="s">
        <v>627</v>
      </c>
      <c r="G383" s="11">
        <v>32920001.030000001</v>
      </c>
      <c r="H383" s="11">
        <v>207496.68</v>
      </c>
      <c r="I383" s="11">
        <v>0</v>
      </c>
      <c r="J383" s="11">
        <f>G383+H383-I383</f>
        <v>33127497.710000001</v>
      </c>
      <c r="K383" s="11">
        <f t="shared" si="77"/>
        <v>32475497.710000001</v>
      </c>
      <c r="L383" s="8">
        <f t="shared" si="78"/>
        <v>4980.9045567484663</v>
      </c>
    </row>
    <row r="384" spans="1:12" ht="15" customHeight="1" x14ac:dyDescent="0.25">
      <c r="A384" s="52" t="s">
        <v>1341</v>
      </c>
      <c r="B384" s="52" t="s">
        <v>1342</v>
      </c>
      <c r="C384" s="49">
        <v>37081</v>
      </c>
      <c r="D384" s="11">
        <f t="shared" si="75"/>
        <v>37081000</v>
      </c>
      <c r="E384" t="s">
        <v>14</v>
      </c>
      <c r="F384" s="4" t="s">
        <v>628</v>
      </c>
      <c r="G384" s="11">
        <v>27780357.48</v>
      </c>
      <c r="H384" s="42">
        <f>10113024.78+11607566.07</f>
        <v>21720590.850000001</v>
      </c>
      <c r="I384" s="11">
        <v>0</v>
      </c>
      <c r="J384" s="11">
        <f>G384+H384-I384</f>
        <v>49500948.329999998</v>
      </c>
      <c r="K384" s="11">
        <f t="shared" si="77"/>
        <v>12419948.329999998</v>
      </c>
      <c r="L384" s="8">
        <f t="shared" si="78"/>
        <v>33.494102990749973</v>
      </c>
    </row>
    <row r="385" spans="1:12" ht="15" customHeight="1" x14ac:dyDescent="0.25">
      <c r="A385" s="52" t="s">
        <v>1343</v>
      </c>
      <c r="B385" s="52" t="s">
        <v>1201</v>
      </c>
      <c r="C385" s="49">
        <v>501930</v>
      </c>
      <c r="D385" s="11">
        <f t="shared" si="75"/>
        <v>501930000</v>
      </c>
      <c r="E385" t="s">
        <v>14</v>
      </c>
      <c r="F385" s="15">
        <v>5.4</v>
      </c>
      <c r="G385" s="16">
        <f>G386</f>
        <v>326298292</v>
      </c>
      <c r="H385" s="16">
        <f>H386</f>
        <v>20000000</v>
      </c>
      <c r="I385" s="16">
        <f t="shared" ref="I385:J385" si="87">I386</f>
        <v>0</v>
      </c>
      <c r="J385" s="16">
        <f t="shared" si="87"/>
        <v>346298292</v>
      </c>
      <c r="K385" s="11">
        <f t="shared" si="77"/>
        <v>-155631708</v>
      </c>
      <c r="L385" s="8">
        <f t="shared" si="78"/>
        <v>-31.006655908194368</v>
      </c>
    </row>
    <row r="386" spans="1:12" ht="15" customHeight="1" x14ac:dyDescent="0.25">
      <c r="A386" s="52" t="s">
        <v>1344</v>
      </c>
      <c r="B386" s="52" t="s">
        <v>792</v>
      </c>
      <c r="C386" s="49">
        <v>501930</v>
      </c>
      <c r="D386" s="11">
        <f t="shared" si="75"/>
        <v>501930000</v>
      </c>
      <c r="E386" t="s">
        <v>14</v>
      </c>
      <c r="F386" s="20" t="s">
        <v>632</v>
      </c>
      <c r="G386" s="21">
        <f>SUM(G387:G388)</f>
        <v>326298292</v>
      </c>
      <c r="H386" s="21">
        <f>SUM(H387:H388)</f>
        <v>20000000</v>
      </c>
      <c r="I386" s="21">
        <f>SUM(I387:I388)</f>
        <v>0</v>
      </c>
      <c r="J386" s="21">
        <f>SUM(J387:J388)</f>
        <v>346298292</v>
      </c>
      <c r="K386" s="11">
        <f t="shared" si="77"/>
        <v>-155631708</v>
      </c>
      <c r="L386" s="8">
        <f t="shared" si="78"/>
        <v>-31.006655908194368</v>
      </c>
    </row>
    <row r="387" spans="1:12" ht="15" customHeight="1" x14ac:dyDescent="0.25">
      <c r="A387" s="52" t="s">
        <v>1345</v>
      </c>
      <c r="B387" s="52" t="s">
        <v>634</v>
      </c>
      <c r="C387" s="49">
        <v>402648</v>
      </c>
      <c r="D387" s="11">
        <f t="shared" si="75"/>
        <v>402648000</v>
      </c>
      <c r="E387" t="s">
        <v>14</v>
      </c>
      <c r="F387" s="4" t="s">
        <v>633</v>
      </c>
      <c r="G387" s="11">
        <v>20000000</v>
      </c>
      <c r="H387" s="11">
        <v>20000000</v>
      </c>
      <c r="I387" s="11">
        <v>0</v>
      </c>
      <c r="J387" s="11">
        <f>G387+H387-I387</f>
        <v>40000000</v>
      </c>
      <c r="K387" s="11">
        <f t="shared" si="77"/>
        <v>-362648000</v>
      </c>
      <c r="L387" s="8">
        <f t="shared" si="78"/>
        <v>-90.0657646380958</v>
      </c>
    </row>
    <row r="388" spans="1:12" ht="15" customHeight="1" x14ac:dyDescent="0.25">
      <c r="A388" s="52"/>
      <c r="B388" s="52"/>
      <c r="C388" s="49"/>
      <c r="D388" s="11">
        <f t="shared" ref="D388:D441" si="88">C388*1000</f>
        <v>0</v>
      </c>
      <c r="E388" t="s">
        <v>14</v>
      </c>
      <c r="F388" s="4" t="s">
        <v>635</v>
      </c>
      <c r="G388" s="11">
        <v>306298292</v>
      </c>
      <c r="H388" s="11">
        <v>0</v>
      </c>
      <c r="I388" s="11">
        <v>0</v>
      </c>
      <c r="J388" s="11">
        <f>G388+H388-I388</f>
        <v>306298292</v>
      </c>
      <c r="K388" s="11">
        <f t="shared" ref="K388:K441" si="89">J388-D388</f>
        <v>306298292</v>
      </c>
      <c r="L388" s="8">
        <v>100</v>
      </c>
    </row>
    <row r="389" spans="1:12" ht="15" customHeight="1" x14ac:dyDescent="0.25">
      <c r="A389" s="52" t="s">
        <v>1453</v>
      </c>
      <c r="B389" s="52" t="s">
        <v>792</v>
      </c>
      <c r="C389" s="49">
        <v>99282</v>
      </c>
      <c r="D389" s="11">
        <f t="shared" si="88"/>
        <v>99282000</v>
      </c>
      <c r="K389" s="11">
        <f t="shared" si="89"/>
        <v>-99282000</v>
      </c>
      <c r="L389" s="8">
        <f t="shared" ref="L388:L441" si="90">K389*100/D389</f>
        <v>-100</v>
      </c>
    </row>
    <row r="390" spans="1:12" ht="15" customHeight="1" x14ac:dyDescent="0.25">
      <c r="A390" s="52" t="s">
        <v>1348</v>
      </c>
      <c r="B390" s="52" t="s">
        <v>1349</v>
      </c>
      <c r="C390" s="49">
        <v>9232197</v>
      </c>
      <c r="D390" s="11">
        <f t="shared" si="88"/>
        <v>9232197000</v>
      </c>
      <c r="E390" t="s">
        <v>14</v>
      </c>
      <c r="F390" s="15">
        <v>5.5</v>
      </c>
      <c r="G390" s="16">
        <f>G391+G395+G402+G407+G410+G413+G416</f>
        <v>6699302702.9499989</v>
      </c>
      <c r="H390" s="16">
        <f>H391+H395+H402+H407+H410+H413+H416</f>
        <v>3650071861.3200002</v>
      </c>
      <c r="I390" s="16">
        <f>I391+I395+I402+I407+I410+I413+I416</f>
        <v>7956708</v>
      </c>
      <c r="J390" s="16">
        <f>J391+J395+J402+J407+J410+J413+J416</f>
        <v>10341417856.27</v>
      </c>
      <c r="K390" s="11">
        <f t="shared" si="89"/>
        <v>1109220856.2700005</v>
      </c>
      <c r="L390" s="8">
        <f t="shared" si="90"/>
        <v>12.01470090239626</v>
      </c>
    </row>
    <row r="391" spans="1:12" ht="15" customHeight="1" x14ac:dyDescent="0.25">
      <c r="A391" s="52" t="s">
        <v>1350</v>
      </c>
      <c r="B391" s="52" t="s">
        <v>1351</v>
      </c>
      <c r="C391" s="49">
        <v>694389</v>
      </c>
      <c r="D391" s="11">
        <f t="shared" si="88"/>
        <v>694389000</v>
      </c>
      <c r="E391" t="s">
        <v>14</v>
      </c>
      <c r="F391" s="20" t="s">
        <v>638</v>
      </c>
      <c r="G391" s="21">
        <f>SUM(G392:G393)</f>
        <v>291555379.19999999</v>
      </c>
      <c r="H391" s="21">
        <f>SUM(H392:H393)</f>
        <v>436682527.85000002</v>
      </c>
      <c r="I391" s="21">
        <f>SUM(I392:I393)</f>
        <v>0</v>
      </c>
      <c r="J391" s="21">
        <f>SUM(J392:J393)</f>
        <v>728237907.05000007</v>
      </c>
      <c r="K391" s="11">
        <f t="shared" si="89"/>
        <v>33848907.050000072</v>
      </c>
      <c r="L391" s="8">
        <f t="shared" si="90"/>
        <v>4.8746318058033857</v>
      </c>
    </row>
    <row r="392" spans="1:12" ht="15" customHeight="1" x14ac:dyDescent="0.25">
      <c r="A392" s="52"/>
      <c r="B392" s="52"/>
      <c r="C392" s="49"/>
      <c r="D392" s="11">
        <f t="shared" si="88"/>
        <v>0</v>
      </c>
      <c r="E392" t="s">
        <v>14</v>
      </c>
      <c r="F392" s="4" t="s">
        <v>640</v>
      </c>
      <c r="G392" s="11">
        <v>0</v>
      </c>
      <c r="H392" s="11">
        <v>104700637.84999999</v>
      </c>
      <c r="I392" s="11">
        <v>0</v>
      </c>
      <c r="J392" s="11">
        <f>G392+H392-I392</f>
        <v>104700637.84999999</v>
      </c>
      <c r="K392" s="11">
        <f t="shared" si="89"/>
        <v>104700637.84999999</v>
      </c>
      <c r="L392" s="8">
        <v>100</v>
      </c>
    </row>
    <row r="393" spans="1:12" ht="15" customHeight="1" x14ac:dyDescent="0.25">
      <c r="A393" s="52" t="s">
        <v>1352</v>
      </c>
      <c r="B393" s="52" t="s">
        <v>1305</v>
      </c>
      <c r="C393" s="49">
        <v>694389</v>
      </c>
      <c r="D393" s="11">
        <f t="shared" si="88"/>
        <v>694389000</v>
      </c>
      <c r="E393" t="s">
        <v>14</v>
      </c>
      <c r="F393" s="4" t="s">
        <v>641</v>
      </c>
      <c r="G393" s="3">
        <v>291555379.19999999</v>
      </c>
      <c r="H393" s="11">
        <v>331981890</v>
      </c>
      <c r="I393" s="11">
        <v>0</v>
      </c>
      <c r="J393" s="11">
        <f>G393+H393-I393</f>
        <v>623537269.20000005</v>
      </c>
      <c r="K393" s="11">
        <f t="shared" si="89"/>
        <v>-70851730.799999952</v>
      </c>
      <c r="L393" s="8">
        <f t="shared" si="90"/>
        <v>-10.203463879756153</v>
      </c>
    </row>
    <row r="394" spans="1:12" ht="15" customHeight="1" x14ac:dyDescent="0.25">
      <c r="A394" s="52" t="s">
        <v>1454</v>
      </c>
      <c r="B394" s="52" t="s">
        <v>1358</v>
      </c>
      <c r="C394" s="49">
        <v>0</v>
      </c>
      <c r="D394" s="11">
        <f t="shared" si="88"/>
        <v>0</v>
      </c>
      <c r="K394" s="11">
        <f t="shared" si="89"/>
        <v>0</v>
      </c>
      <c r="L394" s="8">
        <v>100</v>
      </c>
    </row>
    <row r="395" spans="1:12" ht="15" customHeight="1" x14ac:dyDescent="0.25">
      <c r="A395" s="52" t="s">
        <v>1353</v>
      </c>
      <c r="B395" s="52" t="s">
        <v>1354</v>
      </c>
      <c r="C395" s="49">
        <v>5850321</v>
      </c>
      <c r="D395" s="11">
        <f t="shared" si="88"/>
        <v>5850321000</v>
      </c>
      <c r="E395" t="s">
        <v>14</v>
      </c>
      <c r="F395" s="20" t="s">
        <v>642</v>
      </c>
      <c r="G395" s="21">
        <f>SUM(G396:G401)</f>
        <v>5027109354.7299995</v>
      </c>
      <c r="H395" s="21">
        <f>SUM(H396:H401)</f>
        <v>1745185277.6700001</v>
      </c>
      <c r="I395" s="21">
        <f>SUM(I396:I401)</f>
        <v>7956708</v>
      </c>
      <c r="J395" s="21">
        <f>SUM(J396:J401)</f>
        <v>6764337924.3999996</v>
      </c>
      <c r="K395" s="11">
        <f t="shared" si="89"/>
        <v>914016924.39999962</v>
      </c>
      <c r="L395" s="8">
        <f t="shared" si="90"/>
        <v>15.62336364790923</v>
      </c>
    </row>
    <row r="396" spans="1:12" ht="15" customHeight="1" x14ac:dyDescent="0.25">
      <c r="A396" s="52" t="s">
        <v>1355</v>
      </c>
      <c r="B396" s="52" t="s">
        <v>1260</v>
      </c>
      <c r="C396" s="49">
        <v>60537</v>
      </c>
      <c r="D396" s="11">
        <f t="shared" si="88"/>
        <v>60537000</v>
      </c>
      <c r="E396" t="s">
        <v>14</v>
      </c>
      <c r="F396" s="4" t="s">
        <v>644</v>
      </c>
      <c r="G396" s="11">
        <v>5000000</v>
      </c>
      <c r="H396" s="11">
        <v>0</v>
      </c>
      <c r="I396" s="11">
        <v>0</v>
      </c>
      <c r="J396" s="11">
        <f t="shared" ref="J396:J397" si="91">G396+H396-I396</f>
        <v>5000000</v>
      </c>
      <c r="K396" s="11">
        <f t="shared" si="89"/>
        <v>-55537000</v>
      </c>
      <c r="L396" s="8">
        <f t="shared" si="90"/>
        <v>-91.740588400482352</v>
      </c>
    </row>
    <row r="397" spans="1:12" ht="15" customHeight="1" x14ac:dyDescent="0.25">
      <c r="A397" s="52" t="s">
        <v>1356</v>
      </c>
      <c r="B397" s="52" t="s">
        <v>1305</v>
      </c>
      <c r="C397" s="49">
        <v>25618</v>
      </c>
      <c r="D397" s="11">
        <f t="shared" si="88"/>
        <v>25618000</v>
      </c>
      <c r="E397" t="s">
        <v>14</v>
      </c>
      <c r="F397" s="4" t="s">
        <v>645</v>
      </c>
      <c r="G397" s="11">
        <v>10721100</v>
      </c>
      <c r="H397" s="11">
        <v>0</v>
      </c>
      <c r="I397" s="11">
        <v>0</v>
      </c>
      <c r="J397" s="11">
        <f t="shared" si="91"/>
        <v>10721100</v>
      </c>
      <c r="K397" s="11">
        <f t="shared" si="89"/>
        <v>-14896900</v>
      </c>
      <c r="L397" s="8">
        <f t="shared" si="90"/>
        <v>-58.150128815676474</v>
      </c>
    </row>
    <row r="398" spans="1:12" ht="15" customHeight="1" x14ac:dyDescent="0.25">
      <c r="A398" s="52"/>
      <c r="B398" s="52"/>
      <c r="C398" s="49"/>
      <c r="D398" s="11">
        <f t="shared" si="88"/>
        <v>0</v>
      </c>
      <c r="E398" t="s">
        <v>14</v>
      </c>
      <c r="F398" s="4" t="s">
        <v>646</v>
      </c>
      <c r="G398" s="11">
        <v>19299694</v>
      </c>
      <c r="H398" s="11">
        <v>8000000</v>
      </c>
      <c r="I398" s="11">
        <v>0</v>
      </c>
      <c r="J398" s="11">
        <f>G398+H398-I398</f>
        <v>27299694</v>
      </c>
      <c r="K398" s="11">
        <f t="shared" si="89"/>
        <v>27299694</v>
      </c>
      <c r="L398" s="8">
        <v>100</v>
      </c>
    </row>
    <row r="399" spans="1:12" ht="15" customHeight="1" x14ac:dyDescent="0.25">
      <c r="A399" s="52" t="s">
        <v>1359</v>
      </c>
      <c r="B399" s="52" t="s">
        <v>1077</v>
      </c>
      <c r="C399" s="49">
        <v>5695769</v>
      </c>
      <c r="D399" s="11">
        <f t="shared" si="88"/>
        <v>5695769000</v>
      </c>
      <c r="E399" t="s">
        <v>14</v>
      </c>
      <c r="F399" s="4" t="s">
        <v>648</v>
      </c>
      <c r="G399" s="11">
        <v>4695551503.2299995</v>
      </c>
      <c r="H399" s="11">
        <v>1594526268.4000001</v>
      </c>
      <c r="I399" s="11">
        <v>7956708</v>
      </c>
      <c r="J399" s="11">
        <f>G399+H399-I399</f>
        <v>6282121063.6299992</v>
      </c>
      <c r="K399" s="11">
        <f t="shared" si="89"/>
        <v>586352063.62999916</v>
      </c>
      <c r="L399" s="8">
        <f t="shared" si="90"/>
        <v>10.294519732629592</v>
      </c>
    </row>
    <row r="400" spans="1:12" ht="15" customHeight="1" x14ac:dyDescent="0.25">
      <c r="A400" s="52"/>
      <c r="B400" s="52"/>
      <c r="C400" s="49"/>
      <c r="D400" s="11">
        <f t="shared" si="88"/>
        <v>0</v>
      </c>
      <c r="E400" t="s">
        <v>14</v>
      </c>
      <c r="F400" s="4" t="s">
        <v>649</v>
      </c>
      <c r="G400" s="11">
        <v>0</v>
      </c>
      <c r="H400" s="11">
        <v>26553.27</v>
      </c>
      <c r="I400" s="11">
        <v>0</v>
      </c>
      <c r="J400" s="11">
        <f>G400+H400-I400</f>
        <v>26553.27</v>
      </c>
      <c r="K400" s="11">
        <f t="shared" si="89"/>
        <v>26553.27</v>
      </c>
      <c r="L400" s="8">
        <v>100</v>
      </c>
    </row>
    <row r="401" spans="1:12" ht="15" customHeight="1" x14ac:dyDescent="0.25">
      <c r="A401" s="52" t="s">
        <v>1360</v>
      </c>
      <c r="B401" s="52" t="s">
        <v>1361</v>
      </c>
      <c r="C401" s="49">
        <v>68397</v>
      </c>
      <c r="D401" s="11">
        <f t="shared" si="88"/>
        <v>68397000</v>
      </c>
      <c r="E401" t="s">
        <v>14</v>
      </c>
      <c r="F401" s="4" t="s">
        <v>651</v>
      </c>
      <c r="G401" s="11">
        <v>296537057.5</v>
      </c>
      <c r="H401" s="11">
        <v>142632456</v>
      </c>
      <c r="I401" s="11">
        <v>0</v>
      </c>
      <c r="J401" s="11">
        <f>G401+H401-I401</f>
        <v>439169513.5</v>
      </c>
      <c r="K401" s="11">
        <f t="shared" si="89"/>
        <v>370772513.5</v>
      </c>
      <c r="L401" s="8">
        <f t="shared" si="90"/>
        <v>542.08885404330601</v>
      </c>
    </row>
    <row r="402" spans="1:12" ht="15" customHeight="1" x14ac:dyDescent="0.25">
      <c r="A402" s="52" t="s">
        <v>1362</v>
      </c>
      <c r="B402" s="52" t="s">
        <v>1363</v>
      </c>
      <c r="C402" s="49">
        <v>573050</v>
      </c>
      <c r="D402" s="11">
        <f t="shared" si="88"/>
        <v>573050000</v>
      </c>
      <c r="E402" t="s">
        <v>14</v>
      </c>
      <c r="F402" s="20" t="s">
        <v>653</v>
      </c>
      <c r="G402" s="21">
        <f>SUM(G403)</f>
        <v>300254827.01999998</v>
      </c>
      <c r="H402" s="21">
        <f t="shared" ref="H402:J402" si="92">SUM(H403)</f>
        <v>94817355.799999997</v>
      </c>
      <c r="I402" s="21">
        <f t="shared" si="92"/>
        <v>0</v>
      </c>
      <c r="J402" s="21">
        <f t="shared" si="92"/>
        <v>395072182.81999999</v>
      </c>
      <c r="K402" s="11">
        <f t="shared" si="89"/>
        <v>-177977817.18000001</v>
      </c>
      <c r="L402" s="8">
        <f t="shared" si="90"/>
        <v>-31.05799095715906</v>
      </c>
    </row>
    <row r="403" spans="1:12" ht="15" customHeight="1" x14ac:dyDescent="0.25">
      <c r="A403" s="52" t="s">
        <v>1455</v>
      </c>
      <c r="B403" s="52" t="s">
        <v>1305</v>
      </c>
      <c r="C403" s="49">
        <v>93900</v>
      </c>
      <c r="D403" s="11">
        <f t="shared" si="88"/>
        <v>93900000</v>
      </c>
      <c r="E403" t="s">
        <v>14</v>
      </c>
      <c r="F403" s="4" t="s">
        <v>655</v>
      </c>
      <c r="G403" s="11">
        <v>300254827.01999998</v>
      </c>
      <c r="H403" s="11">
        <v>94817355.799999997</v>
      </c>
      <c r="I403" s="11">
        <v>0</v>
      </c>
      <c r="J403" s="11">
        <f>G403+H403-I403</f>
        <v>395072182.81999999</v>
      </c>
      <c r="K403" s="11">
        <f t="shared" si="89"/>
        <v>301172182.81999999</v>
      </c>
      <c r="L403" s="8">
        <f t="shared" si="90"/>
        <v>320.73714890308838</v>
      </c>
    </row>
    <row r="404" spans="1:12" ht="15" customHeight="1" x14ac:dyDescent="0.25">
      <c r="A404" s="52" t="s">
        <v>1364</v>
      </c>
      <c r="B404" s="52" t="s">
        <v>1358</v>
      </c>
      <c r="C404" s="49">
        <v>479150</v>
      </c>
      <c r="D404" s="11">
        <f t="shared" si="88"/>
        <v>479150000</v>
      </c>
      <c r="K404" s="11">
        <f t="shared" si="89"/>
        <v>-479150000</v>
      </c>
      <c r="L404" s="8">
        <f t="shared" si="90"/>
        <v>-100</v>
      </c>
    </row>
    <row r="405" spans="1:12" ht="15" customHeight="1" x14ac:dyDescent="0.25">
      <c r="A405" s="52" t="s">
        <v>1456</v>
      </c>
      <c r="B405" s="52" t="s">
        <v>1457</v>
      </c>
      <c r="C405" s="49">
        <v>26140</v>
      </c>
      <c r="D405" s="11">
        <f t="shared" si="88"/>
        <v>26140000</v>
      </c>
      <c r="K405" s="11">
        <f t="shared" si="89"/>
        <v>-26140000</v>
      </c>
      <c r="L405" s="8">
        <f t="shared" si="90"/>
        <v>-100</v>
      </c>
    </row>
    <row r="406" spans="1:12" ht="15" customHeight="1" x14ac:dyDescent="0.25">
      <c r="A406" s="52" t="s">
        <v>1458</v>
      </c>
      <c r="B406" s="52" t="s">
        <v>1305</v>
      </c>
      <c r="C406" s="49">
        <v>26140</v>
      </c>
      <c r="D406" s="11">
        <f t="shared" si="88"/>
        <v>26140000</v>
      </c>
      <c r="K406" s="11">
        <f t="shared" si="89"/>
        <v>-26140000</v>
      </c>
      <c r="L406" s="8">
        <f t="shared" si="90"/>
        <v>-100</v>
      </c>
    </row>
    <row r="407" spans="1:12" ht="15" customHeight="1" x14ac:dyDescent="0.25">
      <c r="A407" s="52" t="s">
        <v>1365</v>
      </c>
      <c r="B407" s="52" t="s">
        <v>1366</v>
      </c>
      <c r="C407" s="49">
        <v>88629</v>
      </c>
      <c r="D407" s="11">
        <f t="shared" si="88"/>
        <v>88629000</v>
      </c>
      <c r="E407" t="s">
        <v>14</v>
      </c>
      <c r="F407" s="20" t="s">
        <v>656</v>
      </c>
      <c r="G407" s="21">
        <f>SUM(G408:G409)</f>
        <v>8100000</v>
      </c>
      <c r="H407" s="21">
        <f t="shared" ref="H407:J407" si="93">SUM(H408:H409)</f>
        <v>22632178</v>
      </c>
      <c r="I407" s="21">
        <f t="shared" si="93"/>
        <v>0</v>
      </c>
      <c r="J407" s="21">
        <f t="shared" si="93"/>
        <v>30732178</v>
      </c>
      <c r="K407" s="11">
        <f t="shared" si="89"/>
        <v>-57896822</v>
      </c>
      <c r="L407" s="8">
        <f t="shared" si="90"/>
        <v>-65.324918480407092</v>
      </c>
    </row>
    <row r="408" spans="1:12" ht="15" customHeight="1" x14ac:dyDescent="0.25">
      <c r="A408" s="52" t="s">
        <v>1367</v>
      </c>
      <c r="B408" s="52" t="s">
        <v>1260</v>
      </c>
      <c r="C408" s="49">
        <v>38100</v>
      </c>
      <c r="D408" s="11">
        <f t="shared" si="88"/>
        <v>38100000</v>
      </c>
      <c r="E408" t="s">
        <v>14</v>
      </c>
      <c r="F408" s="4" t="s">
        <v>658</v>
      </c>
      <c r="G408" s="11">
        <v>8100000</v>
      </c>
      <c r="H408" s="11">
        <v>2700000</v>
      </c>
      <c r="I408" s="11">
        <v>0</v>
      </c>
      <c r="J408" s="11">
        <f>G408+H408-I408</f>
        <v>10800000</v>
      </c>
      <c r="K408" s="11">
        <f t="shared" si="89"/>
        <v>-27300000</v>
      </c>
      <c r="L408" s="8">
        <f t="shared" si="90"/>
        <v>-71.653543307086608</v>
      </c>
    </row>
    <row r="409" spans="1:12" ht="15" customHeight="1" x14ac:dyDescent="0.25">
      <c r="A409" s="52" t="s">
        <v>1459</v>
      </c>
      <c r="B409" s="52" t="s">
        <v>1305</v>
      </c>
      <c r="C409" s="49">
        <v>50529</v>
      </c>
      <c r="D409" s="11">
        <f t="shared" si="88"/>
        <v>50529000</v>
      </c>
      <c r="E409" t="s">
        <v>14</v>
      </c>
      <c r="F409" s="4" t="s">
        <v>659</v>
      </c>
      <c r="G409" s="11">
        <v>0</v>
      </c>
      <c r="H409" s="11">
        <v>19932178</v>
      </c>
      <c r="I409" s="11">
        <v>0</v>
      </c>
      <c r="J409" s="11">
        <f>G409+H409-I409</f>
        <v>19932178</v>
      </c>
      <c r="K409" s="11">
        <f t="shared" si="89"/>
        <v>-30596822</v>
      </c>
      <c r="L409" s="8">
        <f t="shared" si="90"/>
        <v>-60.55299333056265</v>
      </c>
    </row>
    <row r="410" spans="1:12" ht="15" customHeight="1" x14ac:dyDescent="0.25">
      <c r="A410" s="52" t="s">
        <v>1368</v>
      </c>
      <c r="B410" s="52" t="s">
        <v>1369</v>
      </c>
      <c r="C410" s="49">
        <v>610309</v>
      </c>
      <c r="D410" s="11">
        <f t="shared" si="88"/>
        <v>610309000</v>
      </c>
      <c r="E410" t="s">
        <v>14</v>
      </c>
      <c r="F410" s="20" t="s">
        <v>660</v>
      </c>
      <c r="G410" s="21">
        <f>SUM(G411)</f>
        <v>138731713</v>
      </c>
      <c r="H410" s="21">
        <f t="shared" ref="H410:J410" si="94">SUM(H411)</f>
        <v>281093954</v>
      </c>
      <c r="I410" s="21">
        <f t="shared" si="94"/>
        <v>0</v>
      </c>
      <c r="J410" s="21">
        <f t="shared" si="94"/>
        <v>419825667</v>
      </c>
      <c r="K410" s="11">
        <f t="shared" si="89"/>
        <v>-190483333</v>
      </c>
      <c r="L410" s="8">
        <f t="shared" si="90"/>
        <v>-31.210965756690463</v>
      </c>
    </row>
    <row r="411" spans="1:12" ht="15" customHeight="1" x14ac:dyDescent="0.25">
      <c r="A411" s="52" t="s">
        <v>1370</v>
      </c>
      <c r="B411" s="52" t="s">
        <v>1305</v>
      </c>
      <c r="C411" s="49">
        <v>591309</v>
      </c>
      <c r="D411" s="11">
        <f t="shared" si="88"/>
        <v>591309000</v>
      </c>
      <c r="E411" t="s">
        <v>14</v>
      </c>
      <c r="F411" s="4" t="s">
        <v>662</v>
      </c>
      <c r="G411" s="11">
        <v>138731713</v>
      </c>
      <c r="H411" s="11">
        <v>281093954</v>
      </c>
      <c r="I411" s="11">
        <v>0</v>
      </c>
      <c r="J411" s="11">
        <f>G411+H411-I411</f>
        <v>419825667</v>
      </c>
      <c r="K411" s="11">
        <f t="shared" si="89"/>
        <v>-171483333</v>
      </c>
      <c r="L411" s="8">
        <f t="shared" si="90"/>
        <v>-29.000629620046372</v>
      </c>
    </row>
    <row r="412" spans="1:12" ht="15" customHeight="1" x14ac:dyDescent="0.25">
      <c r="A412" s="52" t="s">
        <v>1460</v>
      </c>
      <c r="B412" s="52" t="s">
        <v>1358</v>
      </c>
      <c r="C412" s="49">
        <v>19000</v>
      </c>
      <c r="D412" s="11">
        <f t="shared" si="88"/>
        <v>19000000</v>
      </c>
      <c r="K412" s="11">
        <f t="shared" si="89"/>
        <v>-19000000</v>
      </c>
      <c r="L412" s="8">
        <f t="shared" si="90"/>
        <v>-100</v>
      </c>
    </row>
    <row r="413" spans="1:12" ht="15" customHeight="1" x14ac:dyDescent="0.25">
      <c r="A413" s="52" t="s">
        <v>1371</v>
      </c>
      <c r="B413" s="52" t="s">
        <v>1372</v>
      </c>
      <c r="C413" s="49">
        <v>1344899</v>
      </c>
      <c r="D413" s="11">
        <f t="shared" si="88"/>
        <v>1344899000</v>
      </c>
      <c r="E413" t="s">
        <v>14</v>
      </c>
      <c r="F413" s="20" t="s">
        <v>663</v>
      </c>
      <c r="G413" s="21">
        <f>SUM(G414:G415)</f>
        <v>824520230</v>
      </c>
      <c r="H413" s="21">
        <f>SUM(H414:H415)</f>
        <v>843866340</v>
      </c>
      <c r="I413" s="21">
        <f>SUM(I414:I415)</f>
        <v>0</v>
      </c>
      <c r="J413" s="21">
        <f>SUM(J414:J415)</f>
        <v>1668386570</v>
      </c>
      <c r="K413" s="11">
        <f t="shared" si="89"/>
        <v>323487570</v>
      </c>
      <c r="L413" s="8">
        <f t="shared" si="90"/>
        <v>24.052926650997584</v>
      </c>
    </row>
    <row r="414" spans="1:12" ht="15" customHeight="1" x14ac:dyDescent="0.25">
      <c r="A414" s="52" t="s">
        <v>1373</v>
      </c>
      <c r="B414" s="52" t="s">
        <v>1305</v>
      </c>
      <c r="C414" s="49">
        <v>983816</v>
      </c>
      <c r="D414" s="11">
        <f t="shared" si="88"/>
        <v>983816000</v>
      </c>
      <c r="E414" t="s">
        <v>14</v>
      </c>
      <c r="F414" s="4" t="s">
        <v>665</v>
      </c>
      <c r="G414" s="11">
        <v>805736897</v>
      </c>
      <c r="H414" s="11">
        <v>834866340</v>
      </c>
      <c r="I414" s="11">
        <v>0</v>
      </c>
      <c r="J414" s="11">
        <f>G414+H414-I414</f>
        <v>1640603237</v>
      </c>
      <c r="K414" s="11">
        <f t="shared" si="89"/>
        <v>656787237</v>
      </c>
      <c r="L414" s="8">
        <f t="shared" si="90"/>
        <v>66.759153845841098</v>
      </c>
    </row>
    <row r="415" spans="1:12" ht="15" customHeight="1" x14ac:dyDescent="0.25">
      <c r="A415" s="52" t="s">
        <v>1374</v>
      </c>
      <c r="B415" s="52" t="s">
        <v>1358</v>
      </c>
      <c r="C415" s="49">
        <v>361083</v>
      </c>
      <c r="D415" s="11">
        <f t="shared" si="88"/>
        <v>361083000</v>
      </c>
      <c r="E415" t="s">
        <v>14</v>
      </c>
      <c r="F415" s="4" t="s">
        <v>666</v>
      </c>
      <c r="G415" s="11">
        <v>18783333</v>
      </c>
      <c r="H415" s="11">
        <f>6500000+2500000</f>
        <v>9000000</v>
      </c>
      <c r="I415" s="11">
        <v>0</v>
      </c>
      <c r="J415" s="11">
        <f>G415+H415-I415</f>
        <v>27783333</v>
      </c>
      <c r="K415" s="11">
        <f t="shared" si="89"/>
        <v>-333299667</v>
      </c>
      <c r="L415" s="8">
        <f t="shared" si="90"/>
        <v>-92.305554955508839</v>
      </c>
    </row>
    <row r="416" spans="1:12" ht="15" customHeight="1" x14ac:dyDescent="0.25">
      <c r="A416" s="52" t="s">
        <v>1375</v>
      </c>
      <c r="B416" s="52" t="s">
        <v>1376</v>
      </c>
      <c r="C416" s="49">
        <v>44460</v>
      </c>
      <c r="D416" s="11">
        <f t="shared" si="88"/>
        <v>44460000</v>
      </c>
      <c r="E416" t="s">
        <v>14</v>
      </c>
      <c r="F416" s="20" t="s">
        <v>668</v>
      </c>
      <c r="G416" s="21">
        <f>SUM(G417:G421)</f>
        <v>109031199</v>
      </c>
      <c r="H416" s="21">
        <f>SUM(H417:H421)</f>
        <v>225794228</v>
      </c>
      <c r="I416" s="21">
        <f>SUM(I417:I421)</f>
        <v>0</v>
      </c>
      <c r="J416" s="21">
        <f>SUM(J417:J421)</f>
        <v>334825427</v>
      </c>
      <c r="K416" s="11">
        <f t="shared" si="89"/>
        <v>290365427</v>
      </c>
      <c r="L416" s="8">
        <f t="shared" si="90"/>
        <v>653.09362798020697</v>
      </c>
    </row>
    <row r="417" spans="1:12" ht="15" customHeight="1" x14ac:dyDescent="0.25">
      <c r="A417" s="52" t="s">
        <v>1461</v>
      </c>
      <c r="B417" s="52" t="s">
        <v>1462</v>
      </c>
      <c r="C417" s="49">
        <v>7933</v>
      </c>
      <c r="D417" s="11">
        <f t="shared" si="88"/>
        <v>7933000</v>
      </c>
      <c r="E417" t="s">
        <v>14</v>
      </c>
      <c r="F417" s="4" t="s">
        <v>670</v>
      </c>
      <c r="G417" s="11">
        <v>18924240</v>
      </c>
      <c r="H417" s="11">
        <v>120000000</v>
      </c>
      <c r="I417" s="11">
        <v>0</v>
      </c>
      <c r="J417" s="11">
        <f>G417+H417-I417</f>
        <v>138924240</v>
      </c>
      <c r="K417" s="11">
        <f t="shared" si="89"/>
        <v>130991240</v>
      </c>
      <c r="L417" s="8">
        <f t="shared" si="90"/>
        <v>1651.2194630026472</v>
      </c>
    </row>
    <row r="418" spans="1:12" ht="15" customHeight="1" x14ac:dyDescent="0.25">
      <c r="A418" s="52"/>
      <c r="B418" s="52"/>
      <c r="C418" s="49"/>
      <c r="D418" s="11">
        <f t="shared" si="88"/>
        <v>0</v>
      </c>
      <c r="E418" t="s">
        <v>14</v>
      </c>
      <c r="F418" s="4" t="s">
        <v>672</v>
      </c>
      <c r="G418" s="11">
        <v>16950000</v>
      </c>
      <c r="H418" s="11">
        <v>0</v>
      </c>
      <c r="I418" s="11">
        <v>0</v>
      </c>
      <c r="J418" s="11">
        <f>G418+H418-I418</f>
        <v>16950000</v>
      </c>
      <c r="K418" s="11">
        <f t="shared" si="89"/>
        <v>16950000</v>
      </c>
      <c r="L418" s="8">
        <v>100</v>
      </c>
    </row>
    <row r="419" spans="1:12" ht="15" customHeight="1" x14ac:dyDescent="0.25">
      <c r="A419" s="52"/>
      <c r="B419" s="52"/>
      <c r="C419" s="49"/>
      <c r="D419" s="11">
        <f t="shared" si="88"/>
        <v>0</v>
      </c>
      <c r="E419"/>
      <c r="F419" s="4"/>
      <c r="G419" s="11"/>
      <c r="H419" s="11"/>
      <c r="I419" s="11"/>
      <c r="J419" s="11"/>
      <c r="K419" s="11">
        <f t="shared" si="89"/>
        <v>0</v>
      </c>
      <c r="L419" s="8">
        <v>100</v>
      </c>
    </row>
    <row r="420" spans="1:12" ht="15" customHeight="1" x14ac:dyDescent="0.25">
      <c r="A420" s="52" t="s">
        <v>1378</v>
      </c>
      <c r="B420" s="52" t="s">
        <v>1379</v>
      </c>
      <c r="C420" s="49">
        <v>22227</v>
      </c>
      <c r="D420" s="11">
        <f t="shared" si="88"/>
        <v>22227000</v>
      </c>
      <c r="E420" t="s">
        <v>14</v>
      </c>
      <c r="F420" s="4" t="s">
        <v>673</v>
      </c>
      <c r="G420" s="11">
        <v>73156959</v>
      </c>
      <c r="H420" s="11">
        <v>9446666</v>
      </c>
      <c r="I420" s="11">
        <v>0</v>
      </c>
      <c r="J420" s="11">
        <f>G420+H420-I420</f>
        <v>82603625</v>
      </c>
      <c r="K420" s="11">
        <f t="shared" si="89"/>
        <v>60376625</v>
      </c>
      <c r="L420" s="8">
        <f t="shared" si="90"/>
        <v>271.63641067170556</v>
      </c>
    </row>
    <row r="421" spans="1:12" ht="15" customHeight="1" x14ac:dyDescent="0.25">
      <c r="A421" s="52" t="s">
        <v>1380</v>
      </c>
      <c r="B421" s="52" t="s">
        <v>1381</v>
      </c>
      <c r="C421" s="49">
        <v>14300</v>
      </c>
      <c r="D421" s="11">
        <f t="shared" si="88"/>
        <v>14300000</v>
      </c>
      <c r="E421" t="s">
        <v>14</v>
      </c>
      <c r="F421" s="4" t="s">
        <v>675</v>
      </c>
      <c r="G421" s="11">
        <v>0</v>
      </c>
      <c r="H421" s="11">
        <v>96347562</v>
      </c>
      <c r="I421" s="11">
        <v>0</v>
      </c>
      <c r="J421" s="11">
        <f>G421+H421-I421</f>
        <v>96347562</v>
      </c>
      <c r="K421" s="11">
        <f t="shared" si="89"/>
        <v>82047562</v>
      </c>
      <c r="L421" s="8">
        <f t="shared" si="90"/>
        <v>573.7591748251748</v>
      </c>
    </row>
    <row r="422" spans="1:12" ht="15" customHeight="1" x14ac:dyDescent="0.25">
      <c r="A422" s="52" t="s">
        <v>1382</v>
      </c>
      <c r="B422" s="52" t="s">
        <v>1383</v>
      </c>
      <c r="C422" s="49">
        <v>55238</v>
      </c>
      <c r="D422" s="11">
        <f t="shared" si="88"/>
        <v>55238000</v>
      </c>
      <c r="E422" t="s">
        <v>14</v>
      </c>
      <c r="F422" s="15">
        <v>5.8</v>
      </c>
      <c r="G422" s="16">
        <f>G423+G425+G428+G430+G432+G434</f>
        <v>345370932.40999997</v>
      </c>
      <c r="H422" s="16">
        <f>H423+H425+H428+H430+H432+H434</f>
        <v>4277655.4800000004</v>
      </c>
      <c r="I422" s="16">
        <f>I423+I425+I428+I430+I432+I434</f>
        <v>22584714</v>
      </c>
      <c r="J422" s="16">
        <f>J423+J425+J428+J430+J432+J434</f>
        <v>327063873.88999999</v>
      </c>
      <c r="K422" s="11">
        <f t="shared" si="89"/>
        <v>271825873.88999999</v>
      </c>
      <c r="L422" s="8">
        <f t="shared" si="90"/>
        <v>492.09941324812627</v>
      </c>
    </row>
    <row r="423" spans="1:12" ht="15" customHeight="1" x14ac:dyDescent="0.25">
      <c r="A423" s="52" t="s">
        <v>1384</v>
      </c>
      <c r="B423" s="52" t="s">
        <v>776</v>
      </c>
      <c r="C423" s="49">
        <v>440</v>
      </c>
      <c r="D423" s="11">
        <f t="shared" si="88"/>
        <v>440000</v>
      </c>
      <c r="E423" t="s">
        <v>14</v>
      </c>
      <c r="F423" s="20" t="s">
        <v>678</v>
      </c>
      <c r="G423" s="21">
        <f>SUM(G424)</f>
        <v>289199</v>
      </c>
      <c r="H423" s="21">
        <f t="shared" ref="H423:J423" si="95">SUM(H424)</f>
        <v>98142</v>
      </c>
      <c r="I423" s="21">
        <f t="shared" si="95"/>
        <v>0</v>
      </c>
      <c r="J423" s="21">
        <f t="shared" si="95"/>
        <v>387341</v>
      </c>
      <c r="K423" s="11">
        <f t="shared" si="89"/>
        <v>-52659</v>
      </c>
      <c r="L423" s="8">
        <f t="shared" si="90"/>
        <v>-11.967954545454546</v>
      </c>
    </row>
    <row r="424" spans="1:12" ht="15" customHeight="1" x14ac:dyDescent="0.25">
      <c r="A424" s="52" t="s">
        <v>1385</v>
      </c>
      <c r="B424" s="52" t="s">
        <v>1386</v>
      </c>
      <c r="C424" s="49">
        <v>440</v>
      </c>
      <c r="D424" s="11">
        <f t="shared" si="88"/>
        <v>440000</v>
      </c>
      <c r="E424" t="s">
        <v>14</v>
      </c>
      <c r="F424" s="4" t="s">
        <v>679</v>
      </c>
      <c r="G424" s="11">
        <v>289199</v>
      </c>
      <c r="H424" s="11">
        <v>98142</v>
      </c>
      <c r="I424" s="11">
        <v>0</v>
      </c>
      <c r="J424" s="11">
        <f>G424+H424-I424</f>
        <v>387341</v>
      </c>
      <c r="K424" s="11">
        <f t="shared" si="89"/>
        <v>-52659</v>
      </c>
      <c r="L424" s="8">
        <f t="shared" si="90"/>
        <v>-11.967954545454546</v>
      </c>
    </row>
    <row r="425" spans="1:12" ht="15" customHeight="1" x14ac:dyDescent="0.25">
      <c r="A425" s="52" t="s">
        <v>1387</v>
      </c>
      <c r="B425" s="52" t="s">
        <v>1388</v>
      </c>
      <c r="C425" s="49">
        <v>14456</v>
      </c>
      <c r="D425" s="11">
        <f t="shared" si="88"/>
        <v>14456000</v>
      </c>
      <c r="E425" t="s">
        <v>14</v>
      </c>
      <c r="F425" s="20" t="s">
        <v>681</v>
      </c>
      <c r="G425" s="21">
        <f>SUM(G426:G427)</f>
        <v>7358344.0800000001</v>
      </c>
      <c r="H425" s="21">
        <f>SUM(H426:H427)</f>
        <v>2126039.39</v>
      </c>
      <c r="I425" s="21">
        <f>SUM(I426:I427)</f>
        <v>41500</v>
      </c>
      <c r="J425" s="21">
        <f>SUM(J426:J427)</f>
        <v>9442883.4700000007</v>
      </c>
      <c r="K425" s="11">
        <f t="shared" si="89"/>
        <v>-5013116.5299999993</v>
      </c>
      <c r="L425" s="8">
        <f t="shared" si="90"/>
        <v>-34.678448602656331</v>
      </c>
    </row>
    <row r="426" spans="1:12" ht="15" customHeight="1" x14ac:dyDescent="0.25">
      <c r="A426" s="52" t="s">
        <v>1389</v>
      </c>
      <c r="B426" s="52" t="s">
        <v>1390</v>
      </c>
      <c r="C426" s="49">
        <v>14456</v>
      </c>
      <c r="D426" s="11">
        <f t="shared" si="88"/>
        <v>14456000</v>
      </c>
      <c r="E426" t="s">
        <v>14</v>
      </c>
      <c r="F426" s="4" t="s">
        <v>683</v>
      </c>
      <c r="G426" s="11">
        <v>7316844.0800000001</v>
      </c>
      <c r="H426" s="11">
        <v>2126039.39</v>
      </c>
      <c r="I426" s="11">
        <v>0</v>
      </c>
      <c r="J426" s="11">
        <f>G426+H426-I426</f>
        <v>9442883.4700000007</v>
      </c>
      <c r="K426" s="11">
        <f t="shared" si="89"/>
        <v>-5013116.5299999993</v>
      </c>
      <c r="L426" s="8">
        <f t="shared" si="90"/>
        <v>-34.678448602656331</v>
      </c>
    </row>
    <row r="427" spans="1:12" ht="15" customHeight="1" x14ac:dyDescent="0.25">
      <c r="A427" s="52"/>
      <c r="B427" s="52"/>
      <c r="C427" s="49"/>
      <c r="D427" s="11">
        <f t="shared" si="88"/>
        <v>0</v>
      </c>
      <c r="E427" t="s">
        <v>14</v>
      </c>
      <c r="F427" s="4" t="s">
        <v>685</v>
      </c>
      <c r="G427" s="11">
        <v>41500</v>
      </c>
      <c r="H427" s="11">
        <v>0</v>
      </c>
      <c r="I427" s="11">
        <v>41500</v>
      </c>
      <c r="J427" s="11">
        <f>G427+H427-I427</f>
        <v>0</v>
      </c>
      <c r="K427" s="11">
        <f t="shared" si="89"/>
        <v>0</v>
      </c>
      <c r="L427" s="8">
        <v>100</v>
      </c>
    </row>
    <row r="428" spans="1:12" ht="15" customHeight="1" x14ac:dyDescent="0.25">
      <c r="A428" s="52" t="s">
        <v>1393</v>
      </c>
      <c r="B428" s="52" t="s">
        <v>1236</v>
      </c>
      <c r="C428" s="49">
        <v>3459</v>
      </c>
      <c r="D428" s="11">
        <f t="shared" si="88"/>
        <v>3459000</v>
      </c>
      <c r="E428" t="s">
        <v>14</v>
      </c>
      <c r="F428" s="20" t="s">
        <v>687</v>
      </c>
      <c r="G428" s="21">
        <f>SUM(G429)</f>
        <v>3204873</v>
      </c>
      <c r="H428" s="21">
        <f t="shared" ref="H428:J428" si="96">SUM(H429)</f>
        <v>0</v>
      </c>
      <c r="I428" s="21">
        <f t="shared" si="96"/>
        <v>0</v>
      </c>
      <c r="J428" s="21">
        <f t="shared" si="96"/>
        <v>3204873</v>
      </c>
      <c r="K428" s="11">
        <f t="shared" si="89"/>
        <v>-254127</v>
      </c>
      <c r="L428" s="8">
        <f t="shared" si="90"/>
        <v>-7.3468343451864699</v>
      </c>
    </row>
    <row r="429" spans="1:12" ht="15" customHeight="1" x14ac:dyDescent="0.25">
      <c r="A429" s="52" t="s">
        <v>1394</v>
      </c>
      <c r="B429" s="52" t="s">
        <v>1395</v>
      </c>
      <c r="C429" s="49">
        <v>3459</v>
      </c>
      <c r="D429" s="11">
        <f t="shared" si="88"/>
        <v>3459000</v>
      </c>
      <c r="E429" t="s">
        <v>14</v>
      </c>
      <c r="F429" s="4" t="s">
        <v>688</v>
      </c>
      <c r="G429" s="11">
        <v>3204873</v>
      </c>
      <c r="H429" s="11">
        <v>0</v>
      </c>
      <c r="I429" s="11">
        <v>0</v>
      </c>
      <c r="J429" s="11">
        <f>G429+H429-I429</f>
        <v>3204873</v>
      </c>
      <c r="K429" s="11">
        <f t="shared" si="89"/>
        <v>-254127</v>
      </c>
      <c r="L429" s="8">
        <f t="shared" si="90"/>
        <v>-7.3468343451864699</v>
      </c>
    </row>
    <row r="430" spans="1:12" ht="15" customHeight="1" x14ac:dyDescent="0.25">
      <c r="A430" s="52"/>
      <c r="B430" s="52"/>
      <c r="C430" s="49"/>
      <c r="D430" s="11">
        <f t="shared" si="88"/>
        <v>0</v>
      </c>
      <c r="E430" t="s">
        <v>14</v>
      </c>
      <c r="F430" s="20" t="s">
        <v>690</v>
      </c>
      <c r="G430" s="21">
        <f>SUM(G431)</f>
        <v>3319065</v>
      </c>
      <c r="H430" s="21">
        <f t="shared" ref="H430:J430" si="97">SUM(H431)</f>
        <v>2050000</v>
      </c>
      <c r="I430" s="21">
        <f t="shared" si="97"/>
        <v>44346</v>
      </c>
      <c r="J430" s="21">
        <f t="shared" si="97"/>
        <v>5324719</v>
      </c>
      <c r="K430" s="11">
        <f t="shared" si="89"/>
        <v>5324719</v>
      </c>
      <c r="L430" s="8">
        <v>100</v>
      </c>
    </row>
    <row r="431" spans="1:12" ht="15" customHeight="1" x14ac:dyDescent="0.25">
      <c r="A431" s="52"/>
      <c r="B431" s="52"/>
      <c r="C431" s="49"/>
      <c r="D431" s="11">
        <f t="shared" si="88"/>
        <v>0</v>
      </c>
      <c r="E431" t="s">
        <v>14</v>
      </c>
      <c r="F431" s="4" t="s">
        <v>692</v>
      </c>
      <c r="G431" s="11">
        <v>3319065</v>
      </c>
      <c r="H431" s="11">
        <v>2050000</v>
      </c>
      <c r="I431" s="11">
        <v>44346</v>
      </c>
      <c r="J431" s="11">
        <f>G431+H431-I431</f>
        <v>5324719</v>
      </c>
      <c r="K431" s="11">
        <f t="shared" si="89"/>
        <v>5324719</v>
      </c>
      <c r="L431" s="8">
        <v>100</v>
      </c>
    </row>
    <row r="432" spans="1:12" ht="15" customHeight="1" x14ac:dyDescent="0.25">
      <c r="A432" s="52" t="s">
        <v>1400</v>
      </c>
      <c r="B432" s="52" t="s">
        <v>1245</v>
      </c>
      <c r="C432" s="49">
        <v>3883</v>
      </c>
      <c r="D432" s="11">
        <f t="shared" si="88"/>
        <v>3883000</v>
      </c>
      <c r="E432" t="s">
        <v>14</v>
      </c>
      <c r="F432" s="20" t="s">
        <v>694</v>
      </c>
      <c r="G432" s="21">
        <f>SUM(G433)</f>
        <v>986</v>
      </c>
      <c r="H432" s="21">
        <f t="shared" ref="H432:J432" si="98">SUM(H433)</f>
        <v>3474.09</v>
      </c>
      <c r="I432" s="21">
        <f t="shared" si="98"/>
        <v>0</v>
      </c>
      <c r="J432" s="21">
        <f t="shared" si="98"/>
        <v>4460.09</v>
      </c>
      <c r="K432" s="11">
        <f t="shared" si="89"/>
        <v>-3878539.91</v>
      </c>
      <c r="L432" s="8">
        <f t="shared" si="90"/>
        <v>-99.885138037599788</v>
      </c>
    </row>
    <row r="433" spans="1:12" ht="15" customHeight="1" x14ac:dyDescent="0.25">
      <c r="A433" s="52" t="s">
        <v>1401</v>
      </c>
      <c r="B433" s="52" t="s">
        <v>1402</v>
      </c>
      <c r="C433" s="49">
        <v>3883</v>
      </c>
      <c r="D433" s="11">
        <f t="shared" si="88"/>
        <v>3883000</v>
      </c>
      <c r="E433" t="s">
        <v>14</v>
      </c>
      <c r="F433" s="4" t="s">
        <v>695</v>
      </c>
      <c r="G433" s="11">
        <v>986</v>
      </c>
      <c r="H433" s="11">
        <v>3474.09</v>
      </c>
      <c r="I433" s="11">
        <v>0</v>
      </c>
      <c r="J433" s="11">
        <f>G433+H433-I433</f>
        <v>4460.09</v>
      </c>
      <c r="K433" s="11">
        <f t="shared" si="89"/>
        <v>-3878539.91</v>
      </c>
      <c r="L433" s="8">
        <f t="shared" si="90"/>
        <v>-99.885138037599788</v>
      </c>
    </row>
    <row r="434" spans="1:12" ht="15" customHeight="1" x14ac:dyDescent="0.25">
      <c r="A434" s="52" t="s">
        <v>1403</v>
      </c>
      <c r="B434" s="52" t="s">
        <v>1253</v>
      </c>
      <c r="C434" s="49">
        <v>33000</v>
      </c>
      <c r="D434" s="11">
        <f t="shared" si="88"/>
        <v>33000000</v>
      </c>
      <c r="E434" t="s">
        <v>14</v>
      </c>
      <c r="F434" s="20" t="s">
        <v>697</v>
      </c>
      <c r="G434" s="21">
        <f>SUM(G435:G438)</f>
        <v>331198465.32999998</v>
      </c>
      <c r="H434" s="21">
        <f>SUM(H435:H438)</f>
        <v>0</v>
      </c>
      <c r="I434" s="21">
        <f>SUM(I435:I438)</f>
        <v>22498868</v>
      </c>
      <c r="J434" s="21">
        <f>SUM(J435:J438)</f>
        <v>308699597.32999998</v>
      </c>
      <c r="K434" s="11">
        <f t="shared" si="89"/>
        <v>275699597.32999998</v>
      </c>
      <c r="L434" s="8">
        <f t="shared" si="90"/>
        <v>835.45332524242428</v>
      </c>
    </row>
    <row r="435" spans="1:12" ht="15" customHeight="1" x14ac:dyDescent="0.25">
      <c r="A435" s="52"/>
      <c r="B435" s="52"/>
      <c r="C435" s="49"/>
      <c r="D435" s="11">
        <f t="shared" si="88"/>
        <v>0</v>
      </c>
      <c r="E435" t="s">
        <v>14</v>
      </c>
      <c r="F435" s="4" t="s">
        <v>698</v>
      </c>
      <c r="G435" s="11">
        <v>100193</v>
      </c>
      <c r="H435" s="11">
        <v>0</v>
      </c>
      <c r="I435" s="11">
        <v>0</v>
      </c>
      <c r="J435" s="11">
        <f>G435+H435-I435</f>
        <v>100193</v>
      </c>
      <c r="K435" s="11">
        <f t="shared" si="89"/>
        <v>100193</v>
      </c>
      <c r="L435" s="8">
        <v>100</v>
      </c>
    </row>
    <row r="436" spans="1:12" ht="15" customHeight="1" x14ac:dyDescent="0.25">
      <c r="A436" s="52"/>
      <c r="B436" s="52"/>
      <c r="C436" s="49"/>
      <c r="D436" s="11">
        <f t="shared" si="88"/>
        <v>0</v>
      </c>
      <c r="E436" t="s">
        <v>14</v>
      </c>
      <c r="F436" s="4" t="s">
        <v>700</v>
      </c>
      <c r="G436" s="11">
        <v>331093773</v>
      </c>
      <c r="H436" s="11">
        <v>0</v>
      </c>
      <c r="I436" s="11">
        <v>22498868</v>
      </c>
      <c r="J436" s="11">
        <f>G436+H436-I436</f>
        <v>308594905</v>
      </c>
      <c r="K436" s="11">
        <f t="shared" si="89"/>
        <v>308594905</v>
      </c>
      <c r="L436" s="8">
        <v>100</v>
      </c>
    </row>
    <row r="437" spans="1:12" ht="15" customHeight="1" x14ac:dyDescent="0.25">
      <c r="A437" s="52" t="s">
        <v>1463</v>
      </c>
      <c r="B437" s="52" t="s">
        <v>1201</v>
      </c>
      <c r="C437" s="49">
        <v>33000</v>
      </c>
      <c r="D437" s="11">
        <f t="shared" si="88"/>
        <v>33000000</v>
      </c>
      <c r="K437" s="11">
        <f t="shared" si="89"/>
        <v>-33000000</v>
      </c>
      <c r="L437" s="8">
        <f t="shared" si="90"/>
        <v>-100</v>
      </c>
    </row>
    <row r="438" spans="1:12" ht="15" customHeight="1" x14ac:dyDescent="0.25">
      <c r="A438" s="52"/>
      <c r="B438" s="52"/>
      <c r="C438" s="49"/>
      <c r="D438" s="11">
        <f t="shared" si="88"/>
        <v>0</v>
      </c>
      <c r="E438" t="s">
        <v>14</v>
      </c>
      <c r="F438" s="4" t="s">
        <v>702</v>
      </c>
      <c r="G438" s="11">
        <v>4499.33</v>
      </c>
      <c r="H438" s="11">
        <v>0</v>
      </c>
      <c r="I438" s="11">
        <v>0</v>
      </c>
      <c r="J438" s="11">
        <f>G438+H438-I438</f>
        <v>4499.33</v>
      </c>
      <c r="K438" s="11">
        <f t="shared" si="89"/>
        <v>4499.33</v>
      </c>
      <c r="L438" s="8">
        <v>100</v>
      </c>
    </row>
    <row r="439" spans="1:12" ht="15" customHeight="1" x14ac:dyDescent="0.25">
      <c r="A439" s="52" t="s">
        <v>1464</v>
      </c>
      <c r="B439" s="52" t="s">
        <v>1465</v>
      </c>
      <c r="C439" s="49">
        <v>4106940</v>
      </c>
      <c r="D439" s="11">
        <f t="shared" si="88"/>
        <v>4106940000</v>
      </c>
      <c r="E439" t="s">
        <v>14</v>
      </c>
      <c r="F439" s="15">
        <v>5.9</v>
      </c>
      <c r="G439" s="16">
        <f>G440</f>
        <v>0</v>
      </c>
      <c r="H439" s="16">
        <f t="shared" ref="H439:J439" si="99">H440</f>
        <v>3227849228.6499996</v>
      </c>
      <c r="I439" s="16">
        <f t="shared" si="99"/>
        <v>0</v>
      </c>
      <c r="J439" s="16">
        <f t="shared" si="99"/>
        <v>3227849228.6499996</v>
      </c>
      <c r="K439" s="11">
        <f t="shared" si="89"/>
        <v>-879090771.35000038</v>
      </c>
      <c r="L439" s="8">
        <f t="shared" si="90"/>
        <v>-21.405006436665747</v>
      </c>
    </row>
    <row r="440" spans="1:12" ht="15" customHeight="1" x14ac:dyDescent="0.25">
      <c r="A440" s="52" t="s">
        <v>1466</v>
      </c>
      <c r="B440" s="52" t="s">
        <v>1465</v>
      </c>
      <c r="C440" s="49">
        <v>4106940</v>
      </c>
      <c r="D440" s="11">
        <f t="shared" si="88"/>
        <v>4106940000</v>
      </c>
      <c r="E440" t="s">
        <v>14</v>
      </c>
      <c r="F440" s="20" t="s">
        <v>1409</v>
      </c>
      <c r="G440" s="21">
        <f>SUM(G441)</f>
        <v>0</v>
      </c>
      <c r="H440" s="21">
        <f t="shared" ref="H440:J440" si="100">SUM(H441)</f>
        <v>3227849228.6499996</v>
      </c>
      <c r="I440" s="21">
        <f t="shared" si="100"/>
        <v>0</v>
      </c>
      <c r="J440" s="21">
        <f t="shared" si="100"/>
        <v>3227849228.6499996</v>
      </c>
      <c r="K440" s="11">
        <f t="shared" si="89"/>
        <v>-879090771.35000038</v>
      </c>
      <c r="L440" s="8">
        <f t="shared" si="90"/>
        <v>-21.405006436665747</v>
      </c>
    </row>
    <row r="441" spans="1:12" ht="15" customHeight="1" x14ac:dyDescent="0.25">
      <c r="A441" s="52" t="s">
        <v>1467</v>
      </c>
      <c r="B441" s="52" t="s">
        <v>1465</v>
      </c>
      <c r="C441" s="49">
        <v>4106940</v>
      </c>
      <c r="D441" s="11">
        <f t="shared" si="88"/>
        <v>4106940000</v>
      </c>
      <c r="F441" s="10" t="s">
        <v>1415</v>
      </c>
      <c r="G441" s="11">
        <v>0</v>
      </c>
      <c r="H441" s="11">
        <v>3227849228.6499996</v>
      </c>
      <c r="I441" s="11">
        <v>0</v>
      </c>
      <c r="J441" s="11">
        <f>G441+H441-I441</f>
        <v>3227849228.6499996</v>
      </c>
      <c r="K441" s="11">
        <f t="shared" si="89"/>
        <v>-879090771.35000038</v>
      </c>
      <c r="L441" s="8">
        <f t="shared" si="90"/>
        <v>-21.405006436665747</v>
      </c>
    </row>
    <row r="442" spans="1:12" ht="15" customHeight="1" x14ac:dyDescent="0.25">
      <c r="B442" s="50"/>
      <c r="D442" s="11"/>
    </row>
    <row r="443" spans="1:12" ht="15" customHeight="1" x14ac:dyDescent="0.25">
      <c r="B443" s="50"/>
      <c r="D443" s="11"/>
    </row>
    <row r="444" spans="1:12" ht="15" customHeight="1" x14ac:dyDescent="0.25">
      <c r="B444" s="50"/>
      <c r="D444" s="11"/>
    </row>
    <row r="445" spans="1:12" ht="15" customHeight="1" x14ac:dyDescent="0.25">
      <c r="B445" s="50"/>
      <c r="D445" s="11"/>
    </row>
    <row r="446" spans="1:12" ht="15" customHeight="1" x14ac:dyDescent="0.25">
      <c r="B446" s="50"/>
      <c r="D446" s="11"/>
    </row>
    <row r="447" spans="1:12" ht="15" customHeight="1" x14ac:dyDescent="0.25">
      <c r="B447" s="50"/>
      <c r="D447" s="11"/>
    </row>
    <row r="448" spans="1:12" ht="15" customHeight="1" x14ac:dyDescent="0.25">
      <c r="B448" s="50"/>
      <c r="D448" s="11"/>
    </row>
    <row r="449" spans="2:4" ht="15" customHeight="1" x14ac:dyDescent="0.25">
      <c r="B449" s="50"/>
      <c r="D449" s="11"/>
    </row>
    <row r="450" spans="2:4" ht="15" customHeight="1" x14ac:dyDescent="0.25">
      <c r="B450" s="50"/>
      <c r="D450" s="11"/>
    </row>
    <row r="451" spans="2:4" ht="15" customHeight="1" x14ac:dyDescent="0.25">
      <c r="B451" s="50"/>
      <c r="D451" s="11"/>
    </row>
    <row r="452" spans="2:4" ht="15" customHeight="1" x14ac:dyDescent="0.25">
      <c r="B452" s="50"/>
      <c r="D452" s="11"/>
    </row>
    <row r="453" spans="2:4" ht="15" customHeight="1" x14ac:dyDescent="0.25">
      <c r="B453" s="50"/>
      <c r="D453" s="11"/>
    </row>
    <row r="454" spans="2:4" ht="15" customHeight="1" x14ac:dyDescent="0.25">
      <c r="B454" s="50"/>
      <c r="D454" s="11"/>
    </row>
    <row r="455" spans="2:4" ht="15" customHeight="1" x14ac:dyDescent="0.25">
      <c r="B455" s="50"/>
      <c r="D455" s="11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GUTI153918</vt:lpstr>
      <vt:lpstr>HOJA DE TRABAJO</vt:lpstr>
      <vt:lpstr>DEFINITIVO</vt:lpstr>
      <vt:lpstr>Hoja1</vt:lpstr>
      <vt:lpstr>VARIACIONES SIGNIFICATIVAS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</dc:creator>
  <cp:lastModifiedBy>Servidor</cp:lastModifiedBy>
  <cp:lastPrinted>2018-02-14T19:36:17Z</cp:lastPrinted>
  <dcterms:created xsi:type="dcterms:W3CDTF">2018-02-13T21:37:08Z</dcterms:created>
  <dcterms:modified xsi:type="dcterms:W3CDTF">2018-02-14T21:40:18Z</dcterms:modified>
</cp:coreProperties>
</file>